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CDKT HOPNHAT" sheetId="1" r:id="rId1"/>
    <sheet name="KQKD HOPNHAT" sheetId="2" r:id="rId2"/>
    <sheet name="BCLCGT" sheetId="3" r:id="rId3"/>
    <sheet name="TMBC" sheetId="4" r:id="rId4"/>
    <sheet name="BANGTMBCTChopnhat" sheetId="5" r:id="rId5"/>
    <sheet name="DTTCNH" sheetId="6" r:id="rId6"/>
    <sheet name="TGTSCDHN" sheetId="7" r:id="rId7"/>
    <sheet name="TGVCSHHN" sheetId="8" r:id="rId8"/>
    <sheet name="DTTCDH" sheetId="9" r:id="rId9"/>
    <sheet name="BC bo phan moi" sheetId="10" r:id="rId10"/>
  </sheets>
  <externalReferences>
    <externalReference r:id="rId13"/>
    <externalReference r:id="rId14"/>
  </externalReferences>
  <definedNames>
    <definedName name="AS2DocOpenMode" hidden="1">"AS2DocumentEdit"</definedName>
    <definedName name="MaKQKD">'[2]Danh mục bút toán điều chỉnh'!$G$8:$G$365</definedName>
    <definedName name="PSCo">'[2]Danh mục bút toán điều chỉnh'!$I$8:$I$365</definedName>
    <definedName name="PSNo">'[2]Danh mục bút toán điều chỉnh'!$H$8:$H$365</definedName>
  </definedNames>
  <calcPr fullCalcOnLoad="1"/>
</workbook>
</file>

<file path=xl/sharedStrings.xml><?xml version="1.0" encoding="utf-8"?>
<sst xmlns="http://schemas.openxmlformats.org/spreadsheetml/2006/main" count="1344" uniqueCount="822">
  <si>
    <r>
      <t xml:space="preserve"> - Gi¸ trÞ cßn l¹i cuèi kú cña TSC§ h÷u h×nh ®· dïng ®Ó thÕ chÊp, cÇm cè ®¶m b¶o c¸c kho¶n vay: </t>
    </r>
    <r>
      <rPr>
        <b/>
        <sz val="11"/>
        <rFont val=".VnTime"/>
        <family val="2"/>
      </rPr>
      <t>9.809.199.041</t>
    </r>
  </si>
  <si>
    <r>
      <t xml:space="preserve"> - Nguyªn gi¸ TSC§ cuèi kú ®· khÊu hao hÕt nh­ng vÉn cßn sö dông: </t>
    </r>
    <r>
      <rPr>
        <b/>
        <sz val="11"/>
        <rFont val=".VnTime"/>
        <family val="2"/>
      </rPr>
      <t>978.466.290</t>
    </r>
  </si>
  <si>
    <r>
      <t xml:space="preserve"> - Gi¸ trÞ cßn l¹i cuèi kú cña TSC§ h÷u h×nh ®· dïng ®Ó thÕ chÊp, cÇm cè ®¶m b¶o c¸c kho¶n vay: </t>
    </r>
    <r>
      <rPr>
        <b/>
        <sz val="11"/>
        <rFont val=".VnTime"/>
        <family val="2"/>
      </rPr>
      <t>11.016.974.982đ</t>
    </r>
  </si>
  <si>
    <r>
      <t xml:space="preserve"> - Nguyªn gi¸ TSC§ cuèi kú ®· khÊu hao hÕt nh­ng vÉn cßn sö dông: </t>
    </r>
    <r>
      <rPr>
        <b/>
        <sz val="11"/>
        <rFont val=".VnTime"/>
        <family val="2"/>
      </rPr>
      <t>2.898.129.420đ</t>
    </r>
  </si>
  <si>
    <r>
      <t xml:space="preserve">                    </t>
    </r>
    <r>
      <rPr>
        <b/>
        <sz val="14"/>
        <rFont val=".VnTimeH"/>
        <family val="2"/>
      </rPr>
      <t>T×nh h×nh t¨ng gi¶m vèn chñ së h÷u</t>
    </r>
  </si>
  <si>
    <t>cty cp vËn t¶i vµ dv petrolimex HP</t>
  </si>
  <si>
    <t>(Ban hµnh theo Q§ sè 15/2006/Q§-BTC</t>
  </si>
  <si>
    <t>ngµy 20/03/2006 cña Bé tr­ëng BTC)</t>
  </si>
  <si>
    <t>B¶ng  c©n ®èi kÕ to¸n hîp nhÊt</t>
  </si>
  <si>
    <t xml:space="preserve">   §¬n vÞ tÝnh: ®ång VN</t>
  </si>
  <si>
    <t>ChØ tiªu</t>
  </si>
  <si>
    <t>m· sè</t>
  </si>
  <si>
    <t>thuyÕt minh</t>
  </si>
  <si>
    <t>Sè cuèi quý</t>
  </si>
  <si>
    <t>Sè ®Çu n¨m</t>
  </si>
  <si>
    <t>A</t>
  </si>
  <si>
    <t>B</t>
  </si>
  <si>
    <t>C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</si>
  <si>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</si>
  <si>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</si>
  <si>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</si>
  <si>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</si>
  <si>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</si>
  <si>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</si>
  <si>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</si>
  <si>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</si>
  <si>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</si>
  <si>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</si>
  <si>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</si>
  <si>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</si>
  <si>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</si>
  <si>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</si>
  <si>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</t>
  </si>
  <si>
    <t>129</t>
  </si>
  <si>
    <t>III. C¸c kho¶n ph¶i thu ng¾n h¹n</t>
  </si>
  <si>
    <t>130</t>
  </si>
  <si>
    <t xml:space="preserve">      1. Ph¶i thu cña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</si>
  <si>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</si>
  <si>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</si>
  <si>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</si>
  <si>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</si>
  <si>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</si>
  <si>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</si>
  <si>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</si>
  <si>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</si>
  <si>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V.03</t>
  </si>
  <si>
    <t xml:space="preserve">      6. Dù phßng c¸c kho¶n thu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</si>
  <si>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</si>
  <si>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</si>
  <si>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</si>
  <si>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</si>
  <si>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</si>
  <si>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</si>
  <si>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</si>
  <si>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</si>
  <si>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</si>
  <si>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</si>
  <si>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</t>
  </si>
  <si>
    <t>151</t>
  </si>
  <si>
    <t xml:space="preserve">      2. ThuÕ GTGT ®­îc khÊu trõ</t>
  </si>
  <si>
    <t>152</t>
  </si>
  <si>
    <t xml:space="preserve">      3. ThuÕ vµ c¸c kho¶n kh¸c ph¶i thu nhµ n­íc</t>
  </si>
  <si>
    <t>V.05</t>
  </si>
  <si>
    <t xml:space="preserve">      4. Tµi s¶n ng¾n h¹n kh¸c</t>
  </si>
  <si>
    <t>158</t>
  </si>
  <si>
    <t>B. Tµi s¶n dµi h¹n(200)=210+220+240+250+260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</si>
  <si>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</si>
  <si>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</si>
  <si>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</si>
  <si>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</si>
  <si>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</si>
  <si>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®¬n vÞ trùc thuéc</t>
  </si>
  <si>
    <t xml:space="preserve">      3. Ph¶i thu néi bé dµi h¹n</t>
  </si>
  <si>
    <t>V.06</t>
  </si>
  <si>
    <t xml:space="preserve">      4. Ph¶i thu dµi h¹n kh¸c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</si>
  <si>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</si>
  <si>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</si>
  <si>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</si>
  <si>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</si>
  <si>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</si>
  <si>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</si>
  <si>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</si>
  <si>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</si>
  <si>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</si>
  <si>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</si>
  <si>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kÕ(*)</t>
  </si>
  <si>
    <t>223</t>
  </si>
  <si>
    <t xml:space="preserve">      2. Tµi s¶n cè ®Þnh thuª tµi chÝnh</t>
  </si>
  <si>
    <t>224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</si>
  <si>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</si>
  <si>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</si>
  <si>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</si>
  <si>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</si>
  <si>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</si>
  <si>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</si>
  <si>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</si>
  <si>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</si>
  <si>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</si>
  <si>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</si>
  <si>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</si>
  <si>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</si>
  <si>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</si>
  <si>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</si>
  <si>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</si>
  <si>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</si>
  <si>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</si>
  <si>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</si>
  <si>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</si>
  <si>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</si>
  <si>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</si>
  <si>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</si>
  <si>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</si>
  <si>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</si>
  <si>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</si>
  <si>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</si>
  <si>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</si>
  <si>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chøng kho¸n ®Çu t­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</si>
  <si>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</si>
  <si>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</si>
  <si>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</si>
  <si>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</si>
  <si>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</si>
  <si>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</si>
  <si>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</si>
  <si>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</si>
  <si>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</si>
  <si>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</si>
  <si>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</si>
  <si>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>VI .Lîi thÕ th­¬ng m¹i</t>
  </si>
  <si>
    <t>Tæng céng tµi s¶n (270 = 100 + 200)</t>
  </si>
  <si>
    <t>270</t>
  </si>
  <si>
    <t>Nguån vèn</t>
  </si>
  <si>
    <t/>
  </si>
  <si>
    <t>A. Nî ph¶i tr¶(300)=310+330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</si>
  <si>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</si>
  <si>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</si>
  <si>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</si>
  <si>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</si>
  <si>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</si>
  <si>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</si>
  <si>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cho ng­êi b¸n</t>
  </si>
  <si>
    <t>312</t>
  </si>
  <si>
    <t xml:space="preserve">       3. Ng­êi mua tr¶ tiÒn tr­íc</t>
  </si>
  <si>
    <t>313</t>
  </si>
  <si>
    <t xml:space="preserve">       4. ThuÕ &amp; c¸c kho¶n ph¶i nép NN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</si>
  <si>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</si>
  <si>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</si>
  <si>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</si>
  <si>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</si>
  <si>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</si>
  <si>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</si>
  <si>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</si>
  <si>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</si>
  <si>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</si>
  <si>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</si>
  <si>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</si>
  <si>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tr¶,ph¶i nép kh¸c</t>
  </si>
  <si>
    <t>319</t>
  </si>
  <si>
    <t>V.18</t>
  </si>
  <si>
    <t xml:space="preserve"> II. Nî dµi h¹n</t>
  </si>
  <si>
    <t xml:space="preserve">       1. Ph¶i tr¶ dµi h¹n ng­êi b¸n</t>
  </si>
  <si>
    <t xml:space="preserve">       2. Ph¶i tr¶ néi bé dµi h¹n</t>
  </si>
  <si>
    <t>V.19</t>
  </si>
  <si>
    <t xml:space="preserve">       3. Ph¶i tr¶ dµi h¹n kh¸c</t>
  </si>
  <si>
    <t xml:space="preserve">       4. Vay vµ nî dµi h¹n</t>
  </si>
  <si>
    <t>V.20</t>
  </si>
  <si>
    <t xml:space="preserve">       5. ThuÕ vµ thu nhËp ho·n l¹i ph¶i tr¶</t>
  </si>
  <si>
    <t xml:space="preserve">       6. Dù phßng trî cÊp mÊt viÖc lµm</t>
  </si>
  <si>
    <t xml:space="preserve">       7. Dù phßng ph¶i tr¶ dµi h¹n</t>
  </si>
  <si>
    <t xml:space="preserve">       8. Doanh thu ch­a thùc hiÖn</t>
  </si>
  <si>
    <t xml:space="preserve">       9. Quü ph¸t triÓn khoa häc céng nghÖ</t>
  </si>
  <si>
    <t xml:space="preserve">     10. Quü b×nh æn gi¸ x¨ng dÇu</t>
  </si>
  <si>
    <t>B. Nguån vèn chñ së h÷u(400)=410+430</t>
  </si>
  <si>
    <t>400</t>
  </si>
  <si>
    <t xml:space="preserve"> I. Nguån vèn, quü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</si>
  <si>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</si>
  <si>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</si>
  <si>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</si>
  <si>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</si>
  <si>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</si>
  <si>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</si>
  <si>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</si>
  <si>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</si>
  <si>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</si>
  <si>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</si>
  <si>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</si>
  <si>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</si>
  <si>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</si>
  <si>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</si>
  <si>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</si>
  <si>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</si>
  <si>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</si>
  <si>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</si>
  <si>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</si>
  <si>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</si>
  <si>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</si>
  <si>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</si>
  <si>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</si>
  <si>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</si>
  <si>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     12.Quü hç trî s¾p xÕp doanh nghiÖp</t>
  </si>
  <si>
    <t xml:space="preserve"> II. Nguån kinh  phÝ</t>
  </si>
  <si>
    <t xml:space="preserve">      2. Nguån kinh phÝ</t>
  </si>
  <si>
    <t>V.23</t>
  </si>
  <si>
    <t xml:space="preserve">      3. Nguån kinh phÝ h×nh thµnh TSC§</t>
  </si>
  <si>
    <t>C . Lîi Ých cña cæ ®«ng thiÓu sè</t>
  </si>
  <si>
    <t xml:space="preserve">          Tæng céng nguån vèn (430 = 300 + 400)</t>
  </si>
  <si>
    <t>C¸c chØ tiªu ngoµi b¶ng c©n ®èi kÕ to¸n</t>
  </si>
  <si>
    <t xml:space="preserve">    1. Tµi s¶n thuª ngoµi</t>
  </si>
  <si>
    <t xml:space="preserve">    2. VËt t­ hµng ho¸ gi÷ hé gia c«ng</t>
  </si>
  <si>
    <t xml:space="preserve">    3. Hµng ho¸ nhËn hé, nhËn ký göi, ký c­îc</t>
  </si>
  <si>
    <t xml:space="preserve">    4. Nî khã ®ßi ®· xö lý</t>
  </si>
  <si>
    <t xml:space="preserve">    5. Ngo¹i tÖ c¸c lo¹i</t>
  </si>
  <si>
    <t xml:space="preserve">    6. Dù to¸n chi sù nghiÖp, dù ¸n</t>
  </si>
  <si>
    <t>Ng­êi lËp                                 KÕ to¸n tr­ëng</t>
  </si>
  <si>
    <t xml:space="preserve">           Tæng gi¸m ®èc</t>
  </si>
  <si>
    <t xml:space="preserve">       10. Dù phßng ph¶i tr¶ ng¾n h¹n</t>
  </si>
  <si>
    <t xml:space="preserve">       11. Quü khen th­ëng , phóc lîi</t>
  </si>
  <si>
    <t xml:space="preserve">                        LËp, ngµy         th¸ng          n¨m 2012</t>
  </si>
  <si>
    <t>MÉu sè 01 - DN/HN</t>
  </si>
  <si>
    <t>Quý 3 n¨m 2012</t>
  </si>
  <si>
    <t xml:space="preserve"> (T¹i ngµy 30 th¸ng 09  n¨m 2012)</t>
  </si>
  <si>
    <t>MÉu sè B 02a-DN/HN</t>
  </si>
  <si>
    <t>kÕt qu¶ ho¹t ®éng s¶n xuÊt kinh doanh hîp nhÊt</t>
  </si>
  <si>
    <t xml:space="preserve">chØ tiªu </t>
  </si>
  <si>
    <t xml:space="preserve">m· sè </t>
  </si>
  <si>
    <t>Luü kÕ tõ ®Çu n¨m ®Õn cuèi quÝ nµy</t>
  </si>
  <si>
    <t>N¨m nay</t>
  </si>
  <si>
    <t>N¨m tr­íc</t>
  </si>
  <si>
    <t>1. Doanh thu b¸n hµng vµ cung cÊp dÞch vô</t>
  </si>
  <si>
    <t>01</t>
  </si>
  <si>
    <t>VI.25</t>
  </si>
  <si>
    <t>2. C¸c kho¶n gi¶m trõ (05+06+07)</t>
  </si>
  <si>
    <t>02</t>
  </si>
  <si>
    <t>3. Doanh thu thuÇn vÒ b¸n hµng vµ cung cÊp dÞch vô (10=01-02)</t>
  </si>
  <si>
    <t>10</t>
  </si>
  <si>
    <t>VI.27</t>
  </si>
  <si>
    <t>4. Gi¸ vèn hµng b¸n</t>
  </si>
  <si>
    <t>11</t>
  </si>
  <si>
    <t>5. Lîi nhuËn gép vÒ b¸n hµng vµ cung cÊp dÞch vô (20=10-11)</t>
  </si>
  <si>
    <t>20</t>
  </si>
  <si>
    <t>6. Doanh thu ho¹t ®éng tµi chÝnh</t>
  </si>
  <si>
    <t>21</t>
  </si>
  <si>
    <t>VI.26</t>
  </si>
  <si>
    <t xml:space="preserve"> 7. ChiphÝ tµi chÝnh</t>
  </si>
  <si>
    <t>22</t>
  </si>
  <si>
    <t>VI.28</t>
  </si>
  <si>
    <t xml:space="preserve">    Trong ®ã: L·i vay ph¶i tr¶</t>
  </si>
  <si>
    <t>23</t>
  </si>
  <si>
    <t>8. Chi phÝ b¸n hµng</t>
  </si>
  <si>
    <t>24</t>
  </si>
  <si>
    <t>9. Chi phÝ qu¶n lý doanh nghiÖp</t>
  </si>
  <si>
    <t>25</t>
  </si>
  <si>
    <t>10. Lîi nhuËn thuÇn tõ ho¹t ®éng kinh doanh (30=20+(21-22)-(24+25))</t>
  </si>
  <si>
    <t>30</t>
  </si>
  <si>
    <t>11. Thu nhËp kh¸c</t>
  </si>
  <si>
    <t>31</t>
  </si>
  <si>
    <t>12. Chi phÝ kh¸c</t>
  </si>
  <si>
    <t>33</t>
  </si>
  <si>
    <t>13. Lîi nhuËn kh¸c (40=31-32)</t>
  </si>
  <si>
    <t>40</t>
  </si>
  <si>
    <t>45</t>
  </si>
  <si>
    <t>15. Tæng lîi nhuËn kÕ to¸n tr­íc thuÕ (50=30+40)</t>
  </si>
  <si>
    <t>50</t>
  </si>
  <si>
    <t>16. Chi phÝ thuÕ TNDN hiÖn hµnh</t>
  </si>
  <si>
    <t>51</t>
  </si>
  <si>
    <t>VI.30</t>
  </si>
  <si>
    <t>17. Chi phÝ thuÕ TNDN ho·n l¹i</t>
  </si>
  <si>
    <t>52</t>
  </si>
  <si>
    <t>18. Lîi nhuËn sau thuÕ thu nhËp doanh nghiÖp (60=50-51-52)</t>
  </si>
  <si>
    <t>60</t>
  </si>
  <si>
    <t>61</t>
  </si>
  <si>
    <t>62</t>
  </si>
  <si>
    <t>21. L·i c¬ b¶n trªn cæ phiÕu</t>
  </si>
  <si>
    <t>70</t>
  </si>
  <si>
    <t xml:space="preserve">                                          LËp, ngµy         th¸ng          n¨m 2012</t>
  </si>
  <si>
    <t>QuÝ 3 n¨m 2012</t>
  </si>
  <si>
    <t xml:space="preserve">         §¬n vÞ tÝnh : §ång VN</t>
  </si>
  <si>
    <t>Quý 3</t>
  </si>
  <si>
    <t>14. L·i (lç) trong c«ng ty liªn kÕt, liªn doanh</t>
  </si>
  <si>
    <t xml:space="preserve">19. Lîi nhuËn sau thuÕ cña cæ ®«ng thiÓu sè </t>
  </si>
  <si>
    <t>20. Lîi nhuËn sau thuÕ cña cæ ®«ng cña c«ng ty mÑ</t>
  </si>
  <si>
    <t xml:space="preserve">         Ng­êi lËp                                                      KÕ to¸n tr­ëng </t>
  </si>
  <si>
    <t xml:space="preserve">           Gi¸m ®èc</t>
  </si>
  <si>
    <t>Cty cæ phÇn vËn t¶i vµ dÞch vô Petrolimex HP</t>
  </si>
  <si>
    <t>MÉu sè B03 - DN/HN</t>
  </si>
  <si>
    <t>(Ban hµnh theo Q§ sè15/2006/Q§-BTC</t>
  </si>
  <si>
    <t>Ngµy 20/03/2006 cña Bé tr­ëng BTC)</t>
  </si>
  <si>
    <t>b¸o c¸o L­u chuyÓn tiÒn tÖ hîp nhÊt</t>
  </si>
  <si>
    <t>( Theo ph­¬ng ph¸p gi¸n tiÕp)</t>
  </si>
  <si>
    <t>Luü kÕ tõ ®Çu n¨m ®Õn cuèi quý nµy</t>
  </si>
  <si>
    <t>n¨m nay</t>
  </si>
  <si>
    <t>n¨m tr­íc</t>
  </si>
  <si>
    <t>I. L­u chuyÓn tiÒn tõ ho¹t ®éng s¶n xuÊt kinh doanh</t>
  </si>
  <si>
    <t>1. Lîi nhuËn tr­íc thuÕ</t>
  </si>
  <si>
    <t>2. §iÒu chØnh cho c¸c kho¶n</t>
  </si>
  <si>
    <t xml:space="preserve"> - KhÊu hao TSC§</t>
  </si>
  <si>
    <t xml:space="preserve"> - C¸c kho¶n dù phßng</t>
  </si>
  <si>
    <t>03</t>
  </si>
  <si>
    <t xml:space="preserve"> - L·i, lç chªnh lÖch tû gi¸ hèi ®o¸i ch­a thùc hiÖn</t>
  </si>
  <si>
    <t>04</t>
  </si>
  <si>
    <t xml:space="preserve"> - L·i, lç tõ ho¹t ®éng ®Çu t­</t>
  </si>
  <si>
    <t>05</t>
  </si>
  <si>
    <t xml:space="preserve"> - Chi phÝ l·i vay</t>
  </si>
  <si>
    <t>06</t>
  </si>
  <si>
    <t>3. Lîi nhuËn tõ ho¹t ®éng kinh doanh tr­íc thay ®æi vèn l­u ®éng</t>
  </si>
  <si>
    <t>08</t>
  </si>
  <si>
    <t xml:space="preserve"> - T¨ng,  gi¶m c¸c kho¶n ph¶i thu</t>
  </si>
  <si>
    <t>09</t>
  </si>
  <si>
    <t xml:space="preserve"> - T¨ng,  gi¶m hµng tån kho</t>
  </si>
  <si>
    <t xml:space="preserve"> - T¨ng,  gi¶m c¸c kho¶n ph¶i tr¶ ( Kh«ng kÓ l·i vay ph¶i tr¶, thuÕ thu nhËp doanh nghiÖp ph¶i nép)</t>
  </si>
  <si>
    <t xml:space="preserve"> - T¨ng , gi¶m chi phÝ tr¶ tr­íc</t>
  </si>
  <si>
    <t xml:space="preserve"> - TiÒn l·i vay ph¶i tr¶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</si>
  <si>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</si>
  <si>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</si>
  <si>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</si>
  <si>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L­u chuyÓn thuÇn tõ ho¹t ®éng kinh doanh</t>
  </si>
  <si>
    <t>II. L­u chuyÓn tiÒn thuÇn tõ ho¹t ®éng ®Çu t­</t>
  </si>
  <si>
    <t xml:space="preserve"> 1. TiÒn chi ®Ó mua s¾m , x©y d­ng TSC§ vµ c¸c tµi s¶n dµi h¹n kh¸c </t>
  </si>
  <si>
    <t xml:space="preserve"> 2. TiÒn thu tõ thanh lý, nh­îng b¸n TSC§ vµ c¸c tµi s¶n dµi h¹n kh¸c</t>
  </si>
  <si>
    <t xml:space="preserve"> 3. TiÒn chi cho vay , mua c¸c c«ng cô nî cña ®¬n vÞ kh¸c</t>
  </si>
  <si>
    <t xml:space="preserve"> 4. TiÒn thu håi cho vay , b¸n l¹i c¸c c«ng cô nî cña ®¬n vÞ kh¸c</t>
  </si>
  <si>
    <t xml:space="preserve"> 5. TiÒn chi ®Çu t­ vèn gãp vµo ®¬n vÞ kh¸c</t>
  </si>
  <si>
    <t xml:space="preserve"> 6. TiÒn thu håi  ®Çu t­ vèn gãp vµo ®¬n vÞ kh¸c</t>
  </si>
  <si>
    <t xml:space="preserve"> 7. TiÒn thu l·i cho vay, cæ tøc vµ lîi nhuËn ®­îc chia</t>
  </si>
  <si>
    <t>L­u chuyÓn thuÇn tõ ho¹t ®éng ®Çu t­</t>
  </si>
  <si>
    <t>III . L­u chuyÓn tiÒn thuÇn tõ ho¹t ®éng tµi chÝnh</t>
  </si>
  <si>
    <t xml:space="preserve"> 1. TiÒn thu tõ ph¸t hµnh cæ phiÕu , nhËn vèn gãp cña chñ së h÷u</t>
  </si>
  <si>
    <t xml:space="preserve"> 2. TiÒn chi tr¶ vèn gãp cho  c¸c chñ së h÷u,  mua l¹i cæ phiÕu cña </t>
  </si>
  <si>
    <t>doanh nghiÖp ®· ph¸t hµnh</t>
  </si>
  <si>
    <t xml:space="preserve"> 3. TiÒn vay ng¾n h¹n , dµi h¹n nhËn ®­îc</t>
  </si>
  <si>
    <t xml:space="preserve"> 4. TiÒn chi tr¶ nî gèc vay</t>
  </si>
  <si>
    <t xml:space="preserve"> 5. TiÒn chi tr¶ nî thuª tµi chÝnh</t>
  </si>
  <si>
    <t xml:space="preserve"> 6. Cæ tøc, lîi nhuËn ®· tr¶ cho chñ së h÷u</t>
  </si>
  <si>
    <t>L­u chuyÓn thuÇn tõ ho¹t ®éng  tµi chÝnh</t>
  </si>
  <si>
    <t>L­u chuyÓn tiÒn thuÇn trong kú (50=20+30+40)</t>
  </si>
  <si>
    <t>TiÒn vµ t­¬ng ®­¬ng tiÒn ®Çu kú</t>
  </si>
  <si>
    <t>¶nh h­ëng cña thay ®æi tû gi¸ hèi ®o¸i quy ®æi ngo¹i tÖ</t>
  </si>
  <si>
    <t>TiÒn vµ t­¬ng ®­¬ng tiÒn cuèi kú (70=50+60+61)</t>
  </si>
  <si>
    <t>LËp, ngµy         th¸ng         n¨m 2012</t>
  </si>
  <si>
    <t xml:space="preserve">          Ng­êi lËp                              KÕ to¸n tr­ëng</t>
  </si>
  <si>
    <t>Tæng gi¸m ®èc</t>
  </si>
  <si>
    <t>M¸ sè</t>
  </si>
  <si>
    <t>9 th¸ng N¨m 2012</t>
  </si>
  <si>
    <t>N¨m 2011</t>
  </si>
  <si>
    <t>MÉu sè B 09a -DN/HN</t>
  </si>
  <si>
    <t>thuyÕt minh b¸o c¸o tµi chÝnh</t>
  </si>
  <si>
    <t>9 th¸ngn¨m 2012</t>
  </si>
  <si>
    <t>I. ®Æc ®iÓm ho¹t ®éng cña doanh nghiÖp</t>
  </si>
  <si>
    <t xml:space="preserve">   1 - H×nh thøc së h÷u vèn : DN cæ phÇn.</t>
  </si>
  <si>
    <t xml:space="preserve">   2 -  LÜnh vùc kinh doanh :  VËn t¶i thuû, kinh doanh x¨ng dÇu, kinh doanh bÊt ®éng s¶n, söa ch÷a </t>
  </si>
  <si>
    <t>vµ ®ãng míi ph­¬ng tiÖn vËn t¶i, s¶n xuÊt c¬ khÝ, xuÊt nhËp khÈu, mua b¸n vËt t­, thiÕt bÞ, HH kh¸c</t>
  </si>
  <si>
    <t xml:space="preserve">   3 -  Ngµnh nghÒ kinh doanh : VËn t¶i thuû, kinh doanh x¨ng dÇu, kinh doanh bÊt ®éng s¶n, söa  </t>
  </si>
  <si>
    <t>ch÷a vµ ®ãng míi ph­¬ng tiÖn thuû, s¶n xuÊt c¬ khÝ.</t>
  </si>
  <si>
    <t xml:space="preserve">   4 - §Æc ®iÓm ho¹t ®éng cña doanh nghiÖp trong n¨m tµi chÝnh cã ¶nh h­ëng ®Õn b¸o c¸o tµi chÝnh:</t>
  </si>
  <si>
    <t xml:space="preserve">   5 -  Tæng sè c¸c C«ng ty con: 01 C«ng ty</t>
  </si>
  <si>
    <t xml:space="preserve">               + Sè l­îng C«ng ty con ®­îc hîp  nhÊt : 01 C«ng ty</t>
  </si>
  <si>
    <t xml:space="preserve"> - Danh s¸ch C«ng ty con ®­îc hîp  nhÊt :</t>
  </si>
  <si>
    <t xml:space="preserve">               + C«ng ty TNHH ®ãng tµu PTS H¶i Phßng : </t>
  </si>
  <si>
    <t xml:space="preserve">                §Þa chØ: Sè 16 ®­êng Ng« QuyÒn-HP</t>
  </si>
  <si>
    <t xml:space="preserve">                Tû lÖ lîi Ých cña C«ng ty mÑ :100%</t>
  </si>
  <si>
    <t xml:space="preserve">                QuyÒn biÓu quyÕt cña C«ng ty mÑ : 100% </t>
  </si>
  <si>
    <t xml:space="preserve">   6 -  Tæng sè C«ng ty liªn kÕt:  01 C«ng ty </t>
  </si>
  <si>
    <t xml:space="preserve">               + C«ng ty CP C¶ng Cöa CÊm</t>
  </si>
  <si>
    <t xml:space="preserve"> Chñ tÞch H§QT cña C«ng ty CP vËn t¶i vµ Dvô Petrolimex HP còng lµ chñ tÞch H§QT Cty CP C¶ng Cöa CÊm</t>
  </si>
  <si>
    <t xml:space="preserve">   7 -  Tæng sè C«ng ty liªn doanh : 01 c«ng ty( ch­a lËp sè liÖu hîp nhÊt do dù ¸n liªn doanh míi trong giai  ®o¹n míi triÓn khai) :</t>
  </si>
  <si>
    <t xml:space="preserve">            + Liªn doanh víi Tr­êng trung cÊp nghÒ GTVT H¶i phßng vµ Cty CP c«ng tr×nh  giao th«ng H¶i phßng</t>
  </si>
  <si>
    <t>II. Kú kÕ to¸n, ®¬n vÞ tiÒn tÖ sö dông trong kÕ to¸n</t>
  </si>
  <si>
    <t xml:space="preserve"> 1 - Niªn ®é kÕ to¸n : B¾t ®Çu 01/01/2012 - KÕt thóc 31/12/2012</t>
  </si>
  <si>
    <t xml:space="preserve"> 2 - §¬n vÞ tiÒn tÖ sö dông trong kÕ to¸n: §ång ViÖt Nam</t>
  </si>
  <si>
    <t>iii- chuÈn mùc vµ chÕ ®é kÕ to¸n ¸p dông</t>
  </si>
  <si>
    <t xml:space="preserve"> 1 - ChÕ ®é kÕ to¸n ¸p dông: Theo Q§ sè15/2006/Q§-BTC ban hµnh ngµy 20/03/2006 cña Bé </t>
  </si>
  <si>
    <t>tr­ëng BTC</t>
  </si>
  <si>
    <t xml:space="preserve"> 2 - Tuyªn bè vÒ viÖc tu©n thñ chuÈn mùc kÕ to¸n vµ chÕ ®é kÕ to¸n:¸p dông chuÈn mùc 5 ®ît kÕ</t>
  </si>
  <si>
    <t>to¸n vµ Q§ sè 15/2006/Q§-BTC</t>
  </si>
  <si>
    <t xml:space="preserve"> 3 - H×nh thøc kÕ to¸n ¸p dông: KÕ to¸n m¸y( theo h×nh thøc NhËt ký chung)</t>
  </si>
  <si>
    <t>iv- c¸c chÝnh s¸ch kÕ to¸n ¸p dông</t>
  </si>
  <si>
    <t>1- Nguyªn t¾c ghi nhËn c¸c kho¶n t­¬ng ®­¬ng tiÒn: Tû gi¸ thùc tÕ</t>
  </si>
  <si>
    <t xml:space="preserve">     Ph­¬ng ph¸p chuyÓn ®æi c¸c ®ång tiÒn kh¸c ra ®ång tiÒn sö dông trong kÕ to¸n</t>
  </si>
  <si>
    <t>2 - Nguyªn t¾c ghi nhËn hµng tån kho:</t>
  </si>
  <si>
    <t xml:space="preserve">     - Nguyªn t¾c ghi nhËn hµng tån kho: Theo gi¸ vèn.</t>
  </si>
  <si>
    <t xml:space="preserve">     - Ph­¬ng ph¸p tÝnh gi¸ trÞ hµng tån kho: Theo gi¸ thùc tÕ b×nh qu©n tøc thêi.</t>
  </si>
  <si>
    <t xml:space="preserve">     - Ph­¬ng ph¸p h¹ch to¸n hµng tån kho: Kª khai th­êng xuyªn.</t>
  </si>
  <si>
    <t xml:space="preserve">     - Ph­¬ng ph¸p lËp dù phßng hµng tån kho: Ch­a cã ph­¬ng ¸n.</t>
  </si>
  <si>
    <t xml:space="preserve"> 3 - Nguyªn t¾c ghi nhËn vµ khÊu hao TSC§:</t>
  </si>
  <si>
    <t xml:space="preserve">     - Nguyªn t¾c ghi nhËn TSC§(h÷u h×nh, v« h×nh, thuª tµi chinh): Theo nguyªn gi¸.</t>
  </si>
  <si>
    <t xml:space="preserve">     - Ph­¬ng ph¸p khÊu hao TSC§(h÷u h×nh, v« h×nh, thuª tµi chÝnh): Ph­¬ng ph¸p KH ®­êng th¼ng.</t>
  </si>
  <si>
    <t xml:space="preserve"> 4 - Nguyªn t¾c ghi nhËn vµ khÊu hao bÊt ®éng s¶n ®Çu t­: Kh«ng cã</t>
  </si>
  <si>
    <t xml:space="preserve">     - Nguyªn t¾c ghi nhËn bÊt ®éng s¶n ®Çu t­.</t>
  </si>
  <si>
    <t xml:space="preserve">     - Ph­¬ng ph¸p khÊu hao bÊt ®éng s¶n ®Çu t­.</t>
  </si>
  <si>
    <t xml:space="preserve"> 5 - Nguyªn t¾c ghi nhËn c¸c kho¶n ®Çu t­ tµi chÝnh: </t>
  </si>
  <si>
    <t xml:space="preserve">     - C¸c kho¶n ®Çu t­ vµo c«ng ty con ®­îc lËp trªn c¬ së hîp nhÊt;c«ng ty liªn kÕt ®­îc tr×nh bµy theo </t>
  </si>
  <si>
    <t>ph­¬ng ph¸p vèn chñ</t>
  </si>
  <si>
    <t xml:space="preserve">     - C¸c kho¶n ®Çu t­ vµo chøng kho¸n ng¾n h¹n: Theo gi¸ mua thùc tÕ céng chi phÝ m«i giíi</t>
  </si>
  <si>
    <t xml:space="preserve">     - C¸c kho¶n ®Çu t­ ng¾n h¹n, dµi h¹n kh¸c.</t>
  </si>
  <si>
    <t xml:space="preserve">     - Ph­¬ng ph¸p lËp dù phßng gi¶m gi¸ ®Çu t­ ng¾n h¹n, dµi h¹n: LÊy gi¸ t¹i thêi ®iÓm cuèi kú b¸o c¸o trõ </t>
  </si>
  <si>
    <t xml:space="preserve">       gi¸  mua b×nh qu©n trong kú, lÊy gi¸ chªnh lÖch ®Ó tÝnh trÝch dù phßng gi¶m gi¸ </t>
  </si>
  <si>
    <t xml:space="preserve"> 6 - Nguyªn t¾c ghi nhËn vµ vèn ho¸ c¸c kho¶n chi phÝ ®i vay: Kh«ng cã</t>
  </si>
  <si>
    <t xml:space="preserve">     - Ph­¬ng ph¸p lËp dù phßng gi¶m gi¸ ®Çu t­ ng¾n h¹n, dµi h¹n.</t>
  </si>
  <si>
    <t xml:space="preserve"> 7 - Nguyªn t¾c ghi nhËn vµ vèn ho¸ c¸c kho¶n chi phÝ kh¸c: Kh«ng cã</t>
  </si>
  <si>
    <t xml:space="preserve">     - Chi phÝ tr¶ tr­íc: Ghi nhËn c¸c kho¶n phÝ ®· thanh to¸n chê ph©n bæ.</t>
  </si>
  <si>
    <t xml:space="preserve">     - Chi phÝ kh¸c.</t>
  </si>
  <si>
    <t xml:space="preserve">     - Ph­¬ng ph¸p ph©n bæ chi phÝ tr¶ tr­íc: Ph©n bæ theo ph­¬ng ph¸p ®­êng th¼ng.</t>
  </si>
  <si>
    <t xml:space="preserve">     - Ph­¬ng ph¸p vµ thêi gian ph©n bæ lîi thÕ th­¬ng m¹i.</t>
  </si>
  <si>
    <t xml:space="preserve"> 8 - Nguyªn t¾c ghi nhËn chi phÝ ph¶i tr¶: TrÝch tr­íc chi phÝ  ph¶i tr¶ trong kú.</t>
  </si>
  <si>
    <t xml:space="preserve"> 9 - Nguyªn t¾c vµ ph­¬ng ph¸p ghi nhËn c¸c kho¶n dù phßng ph¶i tr¶.</t>
  </si>
  <si>
    <t xml:space="preserve"> 10 - Nguyªn t¾c ghi nhËn vèn chñ së h÷u.</t>
  </si>
  <si>
    <t xml:space="preserve">    - Nguyªn t¾c ghi nhËn vèn ®Çu t­ cña chñ së h÷u, thÆng d­ vèn cæ phÇn, vèn kh¸c cña chñ së h÷u: </t>
  </si>
  <si>
    <t xml:space="preserve">khi t¨ng vèn ®iÒu lÖ, khi ph¸t hµnh cæ phiÕu b¸n ra cao h¬n mÖnh gi¸ cæ phiÕu, ph©n phèi lîi nhuËn </t>
  </si>
  <si>
    <t>sau thuÕ.</t>
  </si>
  <si>
    <t xml:space="preserve">    - Nguyªn t¾c ghi nhËn chªnh lÖch ®¸nh gi¸ l¹i tµi s¶n: </t>
  </si>
  <si>
    <t xml:space="preserve">    - Nguyªn t¾c ghi nhËn chªnh lÖch tû gi¸: </t>
  </si>
  <si>
    <t xml:space="preserve">    - Nguyªn t¾c ghi nhËn lîi nhuËn ch­a ph©n phèi: </t>
  </si>
  <si>
    <t xml:space="preserve"> 11 - Nguyªn t¾c vµ ph­¬ng ph¸p ghi nhËn doanh thu.</t>
  </si>
  <si>
    <t xml:space="preserve">    - Doanh thu b¸n hµng: Tu©n thñ 4§K ghi nhËn DT cung cÊp dÞch vô qui ®Þnh t¹i chuÈn mùc sè 14 </t>
  </si>
  <si>
    <t xml:space="preserve">    - Doanh thu cung cÊp DV: Tu©n thñ 4§K ghi nhËn DT cung cÊp dÞch vô qui ®Þnh t¹i chuÈn mùc  </t>
  </si>
  <si>
    <t>sè 14.</t>
  </si>
  <si>
    <t xml:space="preserve">    - Doanh thu ho¹t ®éng tµi chÝnh: Tu©n thñ 2§K ghi nhËn DT cung cÊp dÞch vô qui ®Þnh t¹i </t>
  </si>
  <si>
    <t>chuÈn mùc sè 14.</t>
  </si>
  <si>
    <t xml:space="preserve">    - Doanh thu hîp ®ång x©y dùng: Ch­a cã </t>
  </si>
  <si>
    <t xml:space="preserve"> 12 - Nguyªn t¾c vµ ph­¬ng ph¸p ghi nhËn chi phÝ tµi chÝnh: Theo thùc tÕ.</t>
  </si>
  <si>
    <t xml:space="preserve"> 13 - Nguyªn t¾c vµ ph­¬ng ph¸p ghi nhËn chi phÝ thuÕ thu nhËp doanh nghiÖp hiÖn hµnh, chi phÝ thuÕ</t>
  </si>
  <si>
    <t xml:space="preserve">thu nhËp doanh nghiÖp ho·n l¹i: Chi phÝ thuÕ thu nhËp hiÖn hµnh ®­îc x¸c ®Þnh trªn c¬ së thu nhËp </t>
  </si>
  <si>
    <t>chÞu thuÕ vµ thuÕ suÊt thuÕ TNDN trong n¨m hiÖn hµnh.</t>
  </si>
  <si>
    <t xml:space="preserve"> 14 - C¸c nghiÖp vô dù phßng rñi ro hèi ®o¸i: Kh«ng cã.</t>
  </si>
  <si>
    <t xml:space="preserve"> 15 - C¸c nguyªn t¾c vµ ph­¬ng ph¸p kÕ to¸n kh¸c.</t>
  </si>
  <si>
    <t xml:space="preserve"> 16- Mét sè vÊn ®Ò cÇn thuyÕt minh kh¸c :</t>
  </si>
  <si>
    <t>V</t>
  </si>
  <si>
    <t xml:space="preserve"> Th«ng tin bæ sung cho c¸c kho¶n môc tr×nh bµy trong b¶ng c©n ®èi kÕ to¸n  </t>
  </si>
  <si>
    <t>STT</t>
  </si>
  <si>
    <t>Kho¶n môc</t>
  </si>
  <si>
    <t>cuèi kú</t>
  </si>
  <si>
    <t>®Çu n¨m</t>
  </si>
  <si>
    <t>TiÒn vµ c¸c kho¶n t­¬ng ®­¬ng tiÒn</t>
  </si>
  <si>
    <t>-</t>
  </si>
  <si>
    <t xml:space="preserve">TiÒn mÆt </t>
  </si>
  <si>
    <t>TiÒn göi ng©n hµng</t>
  </si>
  <si>
    <t>TiÒn ®ang chuyÓn</t>
  </si>
  <si>
    <t>Céng</t>
  </si>
  <si>
    <t>C¸c kho¶n®Çu t­ tµi chÝnh ng¾n h¹n( Phô biÓu chi tiÕt kÌm theo)</t>
  </si>
  <si>
    <t>C¸c kho¶n ph¶i thu ng¾n h¹n</t>
  </si>
  <si>
    <t>Ph¶i thu vÒ cæ phÇn ho¸</t>
  </si>
  <si>
    <t>Ph¶i thu vÒ cæ tøc lîi nhuËn ®­îc chia</t>
  </si>
  <si>
    <t>Ph¶i thu ng­êi lao ®éng</t>
  </si>
  <si>
    <t>Ph¶i thu kh¸c</t>
  </si>
  <si>
    <t>Hµng tån kho</t>
  </si>
  <si>
    <t>Hµng mua ®ang ®i ®­êng</t>
  </si>
  <si>
    <t xml:space="preserve">Nguyªn liÖu, vËt liÖu </t>
  </si>
  <si>
    <t xml:space="preserve">C«ng cô, dông cô </t>
  </si>
  <si>
    <t>Chi phÝ s¶n xuÊt kinh doanh dë dang</t>
  </si>
  <si>
    <t xml:space="preserve">Thµnh phÈm </t>
  </si>
  <si>
    <t xml:space="preserve">Hµng ho¸ </t>
  </si>
  <si>
    <t>Hµng göi ®i b¸n</t>
  </si>
  <si>
    <t>Hµng ho¸ khoa b¶o thuÕ</t>
  </si>
  <si>
    <t>Hµng ho¸ bÊt ®éng s¶n</t>
  </si>
  <si>
    <t>Céng gi¸ gèc hµng tån kho</t>
  </si>
  <si>
    <t>C¸c kho¶n thuÕ ph¶i thu</t>
  </si>
  <si>
    <t>ThuÕ GTGT nép thõa</t>
  </si>
  <si>
    <t>ThuÕ TT§B nép thõa</t>
  </si>
  <si>
    <t>ThuÕ nhËp khÈu nép thõa</t>
  </si>
  <si>
    <t>ThuÕ TNDN nép thõa</t>
  </si>
  <si>
    <t>C¸c lo¹i thuÕ kh¸c</t>
  </si>
  <si>
    <t xml:space="preserve">Céng </t>
  </si>
  <si>
    <t>Ph¶i thu dµi h¹n néi bé</t>
  </si>
  <si>
    <t>Cho vay dµi h¹n néi bé</t>
  </si>
  <si>
    <t>---------</t>
  </si>
  <si>
    <t>Ph¶i thu dµi h¹n néi bé kh¸c</t>
  </si>
  <si>
    <t>Ph¶i thu dµi h¹n kh¸c</t>
  </si>
  <si>
    <t>Ký quü, ký c­îc dµi h¹n</t>
  </si>
  <si>
    <t>C¸c kho¶n tiÒn nhËn uû th¸c</t>
  </si>
  <si>
    <t>Cho vay kh«ng cã l·i</t>
  </si>
  <si>
    <t xml:space="preserve">T¨ng gi¶m TSC§ h÷u h×nh(Chi tiÕt cã b¶ng kÌm theo) </t>
  </si>
  <si>
    <t xml:space="preserve">T¨ng gi¶m TSC§ tµi chÝnh </t>
  </si>
  <si>
    <t xml:space="preserve">T¨ng gi¶m TSC§ v« h×nh </t>
  </si>
  <si>
    <t>Chi phÝ x©y dùng dë dang</t>
  </si>
  <si>
    <t>Tæng chi phÝ x©y dùng c¬ b¶n dë dang</t>
  </si>
  <si>
    <t>Trong ®ã (Nh÷ng c«ng tr×nh lín)</t>
  </si>
  <si>
    <t xml:space="preserve"> +C«ng tr×nh</t>
  </si>
  <si>
    <t xml:space="preserve">T¨ng gi¶m bÊt ®éng s¶n ®Çu t­ </t>
  </si>
  <si>
    <t>C¸c kho¶n ®Çu t­ tµi chÝnh dµi h¹n( Phô biÓu chi tiÕt kÌm theo)</t>
  </si>
  <si>
    <t>Chi phÝ tr¶ tr­íc dµi h¹n</t>
  </si>
  <si>
    <t>Chi phÝ tr¶ tr­íc vÒ thuª ho¹t ®éng TSC§</t>
  </si>
  <si>
    <t>Chi phÝ thµnh lËp doanh nghiÖp</t>
  </si>
  <si>
    <t>Chi phÝ nghiªn cøu cã gi¸ trÞ lín</t>
  </si>
  <si>
    <t>Chi phÝ cho giai ®o¹n triÓn khai kh«ng ®ñ tiªu chuÈn ghi nhËn lµ TSC§</t>
  </si>
  <si>
    <t>v« h×nh</t>
  </si>
  <si>
    <t>Vay vµ nî ng¾n h¹n</t>
  </si>
  <si>
    <t>Vay ng¾n h¹n</t>
  </si>
  <si>
    <t>Nî dµi h¹n ®Õn h¹n tr¶</t>
  </si>
  <si>
    <t xml:space="preserve">ThuÕ vµ c¸c kho¶n ph¶i nép nhµ n­íc </t>
  </si>
  <si>
    <t>ThuÕ GTGT</t>
  </si>
  <si>
    <t>ThuÕ TT§B</t>
  </si>
  <si>
    <t>ThuÕ xuÊt, nhËp khÈu</t>
  </si>
  <si>
    <t>ThuÕ TNDN</t>
  </si>
  <si>
    <t>ThuÕ thu nhËp c¸ nh©n</t>
  </si>
  <si>
    <t>ThuÕ tµi nguyªn</t>
  </si>
  <si>
    <t>ThuÕ nhµ ®Êt vµ tiÒn thuª ®Êt</t>
  </si>
  <si>
    <t>C¸c kho¶n phÝ, lÖ phÝ vµ c¸c kho¶n ph¶i nép kh¸c</t>
  </si>
  <si>
    <t>Chi phÝ ph¶i tr¶</t>
  </si>
  <si>
    <t>TrÝch tr­íc chi phÝ tiÒn l­¬ng trong thêi gian nghØ phÐp</t>
  </si>
  <si>
    <t>Chi phÝ söa ch÷a lín TSC§</t>
  </si>
  <si>
    <t>Chi phÝ trong thêi gian ngõng kinh doanh</t>
  </si>
  <si>
    <t>Chi phÝ ph¶i tr¶ kh¸c</t>
  </si>
  <si>
    <t xml:space="preserve">C¸c kho¶n ph¶i tr¶, ph¶i nép kh¸c </t>
  </si>
  <si>
    <t>Tµi s¶n thõa chê gi¶i quyÕt</t>
  </si>
  <si>
    <t>Kinh phÝ c«ng ®oµn</t>
  </si>
  <si>
    <t xml:space="preserve">B¶o hiÓm x· héi </t>
  </si>
  <si>
    <t>B¶o hiÓm y tÕ</t>
  </si>
  <si>
    <t>B¶o hiÓm thất nghiệp</t>
  </si>
  <si>
    <t>Ph¶i tr¶ vÒ cæ phÇn ho¸</t>
  </si>
  <si>
    <t>NhËn ký quü, ký c­îc ng¾n h¹n</t>
  </si>
  <si>
    <t xml:space="preserve">Ph¶i tr¶ dµi h¹n néi bé </t>
  </si>
  <si>
    <t xml:space="preserve"> - Vay dµi h¹n néi bé</t>
  </si>
  <si>
    <t>-----</t>
  </si>
  <si>
    <t xml:space="preserve"> - Ph¶i tr¶ dµi h¹n néi bé kh¸c</t>
  </si>
  <si>
    <t>Vay vµ nî dµi h¹n</t>
  </si>
  <si>
    <t>a</t>
  </si>
  <si>
    <t xml:space="preserve"> Vay dµi h¹n</t>
  </si>
  <si>
    <t>Vay ng©n hµng</t>
  </si>
  <si>
    <t>Vay ®èi t­îng kh¸c</t>
  </si>
  <si>
    <t>Tr¸i phiÕu ph¸t hµnh</t>
  </si>
  <si>
    <t>b</t>
  </si>
  <si>
    <t>Nî dµi h¹n</t>
  </si>
  <si>
    <t>Thuª tµi chÝnh</t>
  </si>
  <si>
    <t>Nî dµi h¹n kh¸c</t>
  </si>
  <si>
    <t>Tµi s¶n thuÕ thu nhËp ho·n l¹i vµ thuÕ thu nhËp ho·n l¹i ph¶i tr¶</t>
  </si>
  <si>
    <t>Tµi s¶n thuÕ thu nhËp ho·n l¹i</t>
  </si>
  <si>
    <t>Tµi s¶n thuÕ thu nhËp ho·n l¹i liªn quan ®Õn kho¶n chªnh lÖch t¹m thêi</t>
  </si>
  <si>
    <t>®­îc khÊu trõ</t>
  </si>
  <si>
    <t>Kho¶n hoµn nhËp tµi s¶n thuÕ thu nhËp ho·n l¹i ®· ®­îc ghi nhËn tõ c¸c n¨m</t>
  </si>
  <si>
    <t>tr­íc</t>
  </si>
  <si>
    <t>ThuÕ thu nhËp ho·n l¹i ph¶i tr¶</t>
  </si>
  <si>
    <t>ThuÕ thu nhËp ho·n l¹i ph¶i tr¶ ph¸t sinh tõ c¸c kho¶n chªnh lÖch t¹m thêi</t>
  </si>
  <si>
    <t>chÞu thuÕ</t>
  </si>
  <si>
    <t xml:space="preserve">ThuÕ thu nhËp ho·n l¹i ph¶i tr¶ </t>
  </si>
  <si>
    <t>Vèn chñ së h÷u</t>
  </si>
  <si>
    <t>B¶ng ®èi chiÕu biÕn ®éng cña vèn chñ së h÷u (Phô lôc 06)</t>
  </si>
  <si>
    <t>Chi tiÕt vèn ®Çu t­ cña chñ së h÷u</t>
  </si>
  <si>
    <t>Vèn gãp cña Nhµ n­íc</t>
  </si>
  <si>
    <t>Vèn gãp cña c¸c ®èi t­îng kh¸c</t>
  </si>
  <si>
    <t>*Gi¸ trÞ tr¸i phiÕu ®· chuyÓn thµnh cæ phiÕu trong n¨m</t>
  </si>
  <si>
    <t>*Sè l­îng cæ phiÕu quü</t>
  </si>
  <si>
    <t>c</t>
  </si>
  <si>
    <t>C¸c giao dÞch vÒ vèn víi c¸c chñ së h÷u vµ ph©n phèi cæ tøc, chia lîi nhuËn</t>
  </si>
  <si>
    <t>Vèn ®Çu t­ cña chñ së h÷u</t>
  </si>
  <si>
    <t>+</t>
  </si>
  <si>
    <t>Vèn gãp ®Çu n¨m</t>
  </si>
  <si>
    <t>Vèn gãp t¨ng trong n¨m</t>
  </si>
  <si>
    <t>Vèn gãp gi¶m trong n¨m</t>
  </si>
  <si>
    <t>Vèn gãp cuèi n¨m</t>
  </si>
  <si>
    <t>Cæ tøc, lîi nhuËn ®· chia</t>
  </si>
  <si>
    <t xml:space="preserve">Cæ tøc t¹m øng </t>
  </si>
  <si>
    <t>d</t>
  </si>
  <si>
    <t>Cæ tøc</t>
  </si>
  <si>
    <t>Cæ tøc ®· c«ng bè sau ngµy kÕt thóc kú kÕ to¸n n¨m</t>
  </si>
  <si>
    <t>Cæ tøc ®· c«ng bè trªn cæ phiÕu phæ th«ng</t>
  </si>
  <si>
    <t>Cæ tøc ®· c«ng bè trªn cæ phiÕu ­u ®·i</t>
  </si>
  <si>
    <t>Cæ tøc cña cæ phiÕu ­u ®·i luü kÕ ch­a ®­îc ghi nhËn</t>
  </si>
  <si>
    <t>®</t>
  </si>
  <si>
    <t>Cæ phiÕu</t>
  </si>
  <si>
    <t>Sè l­îng cæ phiÕu ®¨ngký ph¸t hµnh</t>
  </si>
  <si>
    <t>Sè l­îng cæ phiÕu ®· b¸n ra c«ng chóng</t>
  </si>
  <si>
    <t>Cæ phiÕu phæ th«ng</t>
  </si>
  <si>
    <t>Cæ phiÕu ­u ®·i</t>
  </si>
  <si>
    <t>Sè l­îng cæ phiÕu mua l¹i</t>
  </si>
  <si>
    <t>Sè l­îng cæ phiÕu ®ang l­u hµnh</t>
  </si>
  <si>
    <t>*</t>
  </si>
  <si>
    <t>MÖnh gi¸ cæ phiÕu ®ang l­u hµnh: vn®/1CP</t>
  </si>
  <si>
    <t>e</t>
  </si>
  <si>
    <t>C¸c quü cña doanh nghiÖp</t>
  </si>
  <si>
    <t>Quü ®Çu t­ ph¸t triÓn</t>
  </si>
  <si>
    <t>Quü dù phßng tµi chÝnh</t>
  </si>
  <si>
    <t>Quü kh¸c thuéc vèn chñ së h÷u</t>
  </si>
  <si>
    <t>Môc ®Ých trÝch lËp vµ sö dông c¸c quü cña doanh nghiÖp</t>
  </si>
  <si>
    <t>g</t>
  </si>
  <si>
    <t>Thu nhËp vµ chi phÝ, l·i hoÆc lç ®­îc ghi nhËn trùc tiÕp vµo Vèn chñ së</t>
  </si>
  <si>
    <t>h÷u theo qui ®Þnh cña c¸c chuÈn mùc kÕ to¸n cô thÓ</t>
  </si>
  <si>
    <t>Nguån kinh phÝ</t>
  </si>
  <si>
    <t>Nguån kinh phÝ ®­îc cÊp trong n¨m</t>
  </si>
  <si>
    <t>Chi sù nghiÖp</t>
  </si>
  <si>
    <t>Nguån kinh phÝ cßn l¹i cuèi n¨m</t>
  </si>
  <si>
    <t>Tµi s¶n thuª ngoµi</t>
  </si>
  <si>
    <t>Gi¸ trÞ tµi s¶n thuª ngoµi</t>
  </si>
  <si>
    <t>TSC§ thuª ngoµi</t>
  </si>
  <si>
    <t>Tµi s¶n kh¸c thuª ngoµi</t>
  </si>
  <si>
    <t>Tæng sè tiÒn thuª tèi thiÓu trong t­¬ng lai cña hîp ®ång thuª ho¹t ®éng tµi</t>
  </si>
  <si>
    <t>s¶n kh«ng huû ngang theo c¸c têi h¹n</t>
  </si>
  <si>
    <t>Tõ 01 n¨m trë xuèng</t>
  </si>
  <si>
    <t>Trªn 01 n¨m ®Õn 05 n¨m</t>
  </si>
  <si>
    <t>Trªn 05 n¨m</t>
  </si>
  <si>
    <t>VI</t>
  </si>
  <si>
    <t>Th«ng tin bæ sung cho c¸c kho¶n môc tr×nh bµy trong b¸o c¸o kÕt qu¶ kinh doanh</t>
  </si>
  <si>
    <t xml:space="preserve">Tæng doanh thu b¸n hµng vµ cung cÊp dÞch vô </t>
  </si>
  <si>
    <t>Doanh thu b¸n hµng</t>
  </si>
  <si>
    <t>Doanh thu cung cÊp dÞch vô</t>
  </si>
  <si>
    <t>Doanh thu hîp ®ång x©y dùng</t>
  </si>
  <si>
    <t>Doanh thu cña hîp ®ång x©y dùng ®­îc ghi nhËn trong kú</t>
  </si>
  <si>
    <t>Tæng doanh thu luü kÕ cña hîp ®ång x©y dùng ®­îc ghi nhËn ®Õn thêi ®iÓm</t>
  </si>
  <si>
    <t>lËp b¸o c¸o tµi chÝnh</t>
  </si>
  <si>
    <t xml:space="preserve">C¸c kho¶n gi¶m trõ doanh thu </t>
  </si>
  <si>
    <t>Trong ®ã</t>
  </si>
  <si>
    <t>ChiÕt khÊu th­¬ng m¹i</t>
  </si>
  <si>
    <t>Gi¶m gi¸ hµng b¸n</t>
  </si>
  <si>
    <t>ThuÕ GTGT ph¶i nép (PP trùc tiÕp)</t>
  </si>
  <si>
    <t>ThuÕ tiªu thô ®Æc biÖt</t>
  </si>
  <si>
    <t>ThuÕ xuÊt khÈu</t>
  </si>
  <si>
    <t xml:space="preserve">Doanh thu thuÇn vÒ b¸n hµng vµ cung cÊp dÞch vô </t>
  </si>
  <si>
    <t>Doanh thu thuÇn trao ®æi s¶n phÈm hµng ho¸</t>
  </si>
  <si>
    <t>Doanh thu thuÇn trao ®æi dÞch vô</t>
  </si>
  <si>
    <t>Gi¸ vèn hµng b¸n</t>
  </si>
  <si>
    <t>Gi¸ vèn cña hµng ho¸ ®· b¸n</t>
  </si>
  <si>
    <t>Gi¸ vèn cña thµnh phÈm ®· b¸n</t>
  </si>
  <si>
    <t>Gi¸ vèn cña dÞch vô ®· cung cÊp</t>
  </si>
  <si>
    <t>Gia strÞ cßn l¹i, chi phÝ nh­îng b¸n, thanh lý cña B§S ®Çu t­ ®· b¸n</t>
  </si>
  <si>
    <t>Chi phÝ kinh doanh bÊt ®éng s¶n</t>
  </si>
  <si>
    <t>Hao hôt, mÊt m¸t hµng tån kho</t>
  </si>
  <si>
    <t>C¸c kho¶n chi phÝ v­ît møc b×nh th­êng</t>
  </si>
  <si>
    <t>Dù phßng gi¶m gi¸ hµng tån kho</t>
  </si>
  <si>
    <t>Doanh thu ho¹t ®éng tµi chÝnh</t>
  </si>
  <si>
    <t>L·i tiÒn göi, tiÒn cho vay</t>
  </si>
  <si>
    <t>L·i ®Çu t­ cæ phiÕu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</si>
  <si>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</si>
  <si>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</si>
  <si>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</si>
  <si>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</si>
  <si>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</si>
  <si>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>Doanh thu ho¹t ®éng tµi chÝnh kh¸c</t>
  </si>
  <si>
    <t>Chi phÝ tµi chÝnh</t>
  </si>
  <si>
    <t>L·i tiÒn vay</t>
  </si>
  <si>
    <t>ChiÕt khÊu thanh to¸n, l·i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</si>
  <si>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</si>
  <si>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</si>
  <si>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</si>
  <si>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</si>
  <si>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</si>
  <si>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</si>
  <si>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Chi phÝ thuÕ thu nhËp doanh nghiÖp hiÖn hµnh</t>
  </si>
  <si>
    <t>Chi phÝ thuÕ thu nhËp doanh nghiÖp tÝnh trªn thu nhËp chÞu thuÕ n¨m hiÖn hµnh</t>
  </si>
  <si>
    <t>§iÒu chØnh chi phÝ thuÕ thu nhËp doanh nghiÖp cña c¸c n¨m tr­íc vµo chi phÝ</t>
  </si>
  <si>
    <t>thuÕ thu nhËp hiÖn hµnh n¨m nay</t>
  </si>
  <si>
    <t>Tæng chi phÝ thuÕ thu nhËp doanh nghiÖp hiÖn hµnh</t>
  </si>
  <si>
    <t>Chi phÝ thuÕ thu nhËp doanh nghiÖp ho·n l¹i</t>
  </si>
  <si>
    <t>Chi phÝ thuÕ thu nhËp ho·n l¹i ph¸t sinh tõ c¸c kho¶n chªnh lÖch t¹m thêi ph¶i</t>
  </si>
  <si>
    <t>Chi phÝ thuÕ thu nhËp ho·n l¹i ph¸t sinh tõ viÖc hoµn nhËp tµi s¶n thuÕ thu nhËp</t>
  </si>
  <si>
    <t>ho·n l¹i</t>
  </si>
  <si>
    <t>Thu nhËp thuÕ thu nhËp ho·n l¹i ph¸t sinh tõ c¸c kho¶n chªnh lÖch t¹m thêi</t>
  </si>
  <si>
    <t>Thu nhËp thuÕ thu nhËp doanh nghiÖp ho·n l¹i ph¸t sinh tõ c¸c kho¶n lç tÝnh</t>
  </si>
  <si>
    <t>thuÕ vµ ­u ®·i thuÕ ch­a sö dông</t>
  </si>
  <si>
    <t>Thu nhËp thuÕ thu nhËp doanh nghiÖp ho·n l¹i ph¸t sinh tõ viÖc hoµn nhËp thuÕ</t>
  </si>
  <si>
    <t>thu nhËp ho·n l¹i ph¶i tr¶</t>
  </si>
  <si>
    <t>Tæng thuÕ thu nhËp doanh nghiÖp ho·n l¹i</t>
  </si>
  <si>
    <t xml:space="preserve">C¸c kho¶n ph¶i nép kh¸c </t>
  </si>
  <si>
    <t>Chi phÝ s¶n xuÊt, kinh doanh theo yÕu tè</t>
  </si>
  <si>
    <t>Chi phÝ nguyªn liÖu, vËt liÖu</t>
  </si>
  <si>
    <t>Chi phÝ c«ng cô dông cô</t>
  </si>
  <si>
    <t>Chi phÝ nh©n c«ng</t>
  </si>
  <si>
    <t>Chi phÝ khÊu hao tµi s¶n cè ®Þnh</t>
  </si>
  <si>
    <t>Chi phÝ dÞch vô mua ngoµi</t>
  </si>
  <si>
    <t>Chi phÝ kh¸c b»ng tiÒn</t>
  </si>
  <si>
    <t>VII</t>
  </si>
  <si>
    <t>Th«ng tin bæ sung cho c¸c kho¶n môc tr×nh bµy trong b¸o c¸o l­u  chuyÓn tiÒn tÖ</t>
  </si>
  <si>
    <t>C¸c giao dÞch kh«ng b»ng tiÒn ¶nh h­ëng ®Õn b¸o c¸o l­u chuyÓn tiÒn tÖ</t>
  </si>
  <si>
    <t xml:space="preserve">vµ c¸c kho¶n tiÒn do doanh nghiÖp n¾m gi÷ nh­ng kh«ng ®­îc sö dông </t>
  </si>
  <si>
    <t>Mua tµi s¶n b»ng c¸ch nhËn c¸c kho¶n nî liªn quan trùc tiÕp hoÆc th«ng qua</t>
  </si>
  <si>
    <t>nghiÖp vô cho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</si>
  <si>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</si>
  <si>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</si>
  <si>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</si>
  <si>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</si>
  <si>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</t>
  </si>
  <si>
    <t>®­¬ng tiÒn</t>
  </si>
  <si>
    <t>Sè tiÒn vµ c¸c kho¶n t­¬ng ®­¬ng tiÒn thùc cã trong c«ng ty con hoÆc ®¬n vÞ</t>
  </si>
  <si>
    <t>kinh doanh kh¸c ®­îc mua hoÆc thanh lý</t>
  </si>
  <si>
    <t>Tr×nh bµy gi¸ trÞ vµ lý do cña c¸c kho¶n tiÒn vµ t­¬ng ®­¬ng tiÒn lín do doanh</t>
  </si>
  <si>
    <t>nghiÖp n¾m gi÷ nh­ng kh«ng ®­îc dö dông do cã sù h¹n chÕ cña ph¸p luËt</t>
  </si>
  <si>
    <t>hoÆc c¸c rµng buéc kh¸c mµ doanh nghiÖp ph¶i thùc hiÖn</t>
  </si>
  <si>
    <t>VIII</t>
  </si>
  <si>
    <t>Nh÷ng th«ng tin kh¸c</t>
  </si>
  <si>
    <t>Nh÷ng kho¶n nî tiÒm tµng, kho¶n cam kÕt vµ nh÷ng th«ng tin tµi chÝnh kh¸c</t>
  </si>
  <si>
    <t>Nh÷ng sù kiÖn ph¸t sinh sau ngµy kÕt thóc kú kÕ to¸n n¨m</t>
  </si>
  <si>
    <t>Th«ng tin vÒ c¸c bªn liªn quan :</t>
  </si>
  <si>
    <t xml:space="preserve"> - Giao dÞch víi c¸c bªn liªn quan:</t>
  </si>
  <si>
    <t xml:space="preserve">  + C«ng ty cæ phÇn C¶ng Cöa CÊm H¶i phßng</t>
  </si>
  <si>
    <t>NhËn cæ tøc</t>
  </si>
  <si>
    <t xml:space="preserve">  + Tæng C«ng ty x¨ng dÇu ViÖt Nam</t>
  </si>
  <si>
    <t>B¸n hµng ho¸ dÞch vô</t>
  </si>
  <si>
    <t>Tr¶ cæ tøc</t>
  </si>
  <si>
    <t xml:space="preserve"> - Sè d­ víi c¸c bªn liªn quan</t>
  </si>
  <si>
    <t>01/01/2012</t>
  </si>
  <si>
    <t xml:space="preserve"> C¸c kho¶n ph¶i thu:</t>
  </si>
  <si>
    <t xml:space="preserve"> C¸c kho¶n ph¶i tr¶:</t>
  </si>
  <si>
    <t xml:space="preserve"> §Çu t­ vµo C«ng ty liªn doanh</t>
  </si>
  <si>
    <t xml:space="preserve">  + Tr­êng trung cÊp nghÒ GTVT HP, CT CP c«ng tr×nh giao th«ng HP</t>
  </si>
  <si>
    <t xml:space="preserve"> §Çu t­ vµo C«ng ty liªn kÕt</t>
  </si>
  <si>
    <t xml:space="preserve">Tr×nh bµy tµi s¶n, doanh thu, kÕt qu¶ kinh doanh theo bé phËn (theo lÜnh vùc </t>
  </si>
  <si>
    <t>kinh doanh hoÆc khu vùc ®Þa lý) theo quy ®Þnh cña ChuÈn mùc kÕ to¸n sè 28</t>
  </si>
  <si>
    <t>"B¸o c¸o bé phËn"</t>
  </si>
  <si>
    <t xml:space="preserve">Th«ng tin so s¸nh (nh÷ng thay ®æi vÒ th«ng tin trong b¸o c¸o tµi chÝnh cña </t>
  </si>
  <si>
    <t>niªn ®é kÕ to¸n tr­íc)</t>
  </si>
  <si>
    <t>Th«ng tin vÒ ho¹t ®éng liªn tôc</t>
  </si>
  <si>
    <t xml:space="preserve">                                                                                               LËp ngµy           th¸ng          n¨m 2012</t>
  </si>
  <si>
    <t>Ng­êi lËp                       KÕ to¸n tr­ëng                    Tæng gi¸m ®èc</t>
  </si>
  <si>
    <t>ThuÕ TNCN cßn ph¶i thu ng­êi lao ®éng</t>
  </si>
  <si>
    <t>Dù phßng ph¶i thu ng¾n h¹n</t>
  </si>
  <si>
    <t>Tµi s¶n thuÕ thu nhËp ho·n l¹i liªn quan ®Õn kho¶n nçtÝnh thuÕ ch­a sö dông</t>
  </si>
  <si>
    <t>Tµi s¶n thuÕ thu nhËp ho·n l¹i liªn quan ®Õn kho¶n­u ®·i tÝnh thuÕ ch­a sö dông</t>
  </si>
  <si>
    <t>Kho¶n hoµn nhËp thuÕ thu nhËp ho·n l¹i ph¶i tr¶ ®· ghi nhË tõ c¸c n¨m trø¬c</t>
  </si>
  <si>
    <t>9 th¸ng n¨m 2012</t>
  </si>
  <si>
    <t>9 th¸ng 2012</t>
  </si>
  <si>
    <t>9 th¸ng 2011</t>
  </si>
  <si>
    <t>30/09/2012</t>
  </si>
  <si>
    <t>cuèi n¨m</t>
  </si>
  <si>
    <t xml:space="preserve"> C¸c kho¶n ®Çu t­ tµi chÝnh ng¾n h¹n</t>
  </si>
  <si>
    <t>kho¶n môc</t>
  </si>
  <si>
    <t>Sè l­îng(CP)</t>
  </si>
  <si>
    <t>Gi¸ trÞ</t>
  </si>
  <si>
    <t>Cæ phiÕu ®Çu t­ ng¾n h¹n</t>
  </si>
  <si>
    <t xml:space="preserve"> - C«ng ty CP vËn t¶i x¨ng dÇu VITACO</t>
  </si>
  <si>
    <t xml:space="preserve"> - C«ng ty cæ phÇn bao b× PP</t>
  </si>
  <si>
    <t xml:space="preserve"> - C«ng ty CP ®Çu t­ tµi chÝnh quèc tÕ vµ ph¸t triÓn doanh nghiÖp IDJ</t>
  </si>
  <si>
    <t xml:space="preserve"> - C«ng ty CP Hãa dÇu Petrolimex </t>
  </si>
  <si>
    <t xml:space="preserve"> - C«ng ty CP vËn t¶i x¨ng dÇu ®­êng thuû Petrolimex</t>
  </si>
  <si>
    <t>Tr¸i phiÕu ®Çu t­ ng¾n h¹n</t>
  </si>
  <si>
    <t>§Çu t­ ng¾n h¹n kh¸c</t>
  </si>
  <si>
    <t>Dù phßng gi¶m gi¸ ®Çu t­ ng¾n h¹n</t>
  </si>
  <si>
    <t>Lý do thay ®æi tõng kho¶n ®Çu t­/</t>
  </si>
  <si>
    <t>lo¹i cæ phiÕu , tr¸i phiÕu:</t>
  </si>
  <si>
    <t>+ VÒ Sè l­îng</t>
  </si>
  <si>
    <t>+VÒ gi¸ trÞ</t>
  </si>
  <si>
    <t>Cuèi kú</t>
  </si>
  <si>
    <t xml:space="preserve"> -</t>
  </si>
  <si>
    <t xml:space="preserve"> - </t>
  </si>
  <si>
    <t>Cuèi n¨m</t>
  </si>
  <si>
    <t xml:space="preserve"> biÓu chi tiÕt t¨ng gi¶m Tµi S¶n Cè §Þnh</t>
  </si>
  <si>
    <t>Nhµ cöa, kiÕn tróc</t>
  </si>
  <si>
    <t>M¸y mãc, thiÕt bÞ</t>
  </si>
  <si>
    <t>P/ tiÖn v.t¶i truyÒn dÉn</t>
  </si>
  <si>
    <t>T.bÞ q.lý</t>
  </si>
  <si>
    <t>tsc® kh¸c</t>
  </si>
  <si>
    <t>Tæng céng</t>
  </si>
  <si>
    <t>Nguyªn gi¸ TSC§ h÷u h×nh</t>
  </si>
  <si>
    <t>Sè d­ ®Çu kú</t>
  </si>
  <si>
    <t xml:space="preserve"> - Mua trong n¨m</t>
  </si>
  <si>
    <t xml:space="preserve"> - §Çu t­ XDCB hoµn thµnh</t>
  </si>
  <si>
    <t xml:space="preserve"> - T¨ng kh¸c</t>
  </si>
  <si>
    <t xml:space="preserve"> - ChuyÓn sang bÊt ®éng s¶n ®Çu t­</t>
  </si>
  <si>
    <t xml:space="preserve"> - Thanh lý, nh­îng b¸n</t>
  </si>
  <si>
    <t xml:space="preserve"> - Gi¶m kh¸c</t>
  </si>
  <si>
    <t>Sè d­ cuèi n¨m</t>
  </si>
  <si>
    <t>Gi¸ trÞ hao mßn luü kÕ</t>
  </si>
  <si>
    <t xml:space="preserve"> - KhÊu hao trong n¨m</t>
  </si>
  <si>
    <t xml:space="preserve"> Gi¸ trÞ cßn l¹i cña TSC§ h÷u h×nh</t>
  </si>
  <si>
    <t xml:space="preserve"> - T¹i ngµy ®Çu n¨m</t>
  </si>
  <si>
    <t xml:space="preserve"> - T¹i ngµy cuèi kú</t>
  </si>
  <si>
    <t xml:space="preserve"> - Nguyªn gi¸ TSC§ cuèi kú chê thanh lý : </t>
  </si>
  <si>
    <t xml:space="preserve"> - C¸c cam kÕt vÒ viÖc mua, b¸n TSC§ h÷u h×nh cã gi¸ trÞ lín trong t­¬ng lai:</t>
  </si>
  <si>
    <t xml:space="preserve"> - C¸c thay ®æi kh¸c vÒ TSC§ h÷u h×nh:</t>
  </si>
  <si>
    <t>ThÆng d­ vèn cæ phÇn</t>
  </si>
  <si>
    <t>Lîi nhuËn sau thuÕ ch­a ph©n phèi</t>
  </si>
  <si>
    <t>Sè d­ ®Çu n¨m tr­íc</t>
  </si>
  <si>
    <t xml:space="preserve"> - T¨ng trong n¨m tr­íc</t>
  </si>
  <si>
    <t xml:space="preserve"> - Lîi nhuËn sau thuÕ n¨m tr­íc</t>
  </si>
  <si>
    <t xml:space="preserve"> - Ph©n phèi lîi nhuËn</t>
  </si>
  <si>
    <t xml:space="preserve"> - T¨ng vèn</t>
  </si>
  <si>
    <t xml:space="preserve"> - Gi¶m trong n¨m tr­íc</t>
  </si>
  <si>
    <t xml:space="preserve"> - Ph©n phèi lîi nhuËn vµo c¸c quü</t>
  </si>
  <si>
    <t>Sè d­ cuèi n¨m tr­íc (Sè d­ ®Çu kú)</t>
  </si>
  <si>
    <t xml:space="preserve"> - T¨ng  trong kú</t>
  </si>
  <si>
    <t xml:space="preserve"> - Lîi nhuËn sau thuÕ </t>
  </si>
  <si>
    <t xml:space="preserve"> - Gi¶m  trong kú</t>
  </si>
  <si>
    <t>Sè d­ cuèi kú</t>
  </si>
  <si>
    <t xml:space="preserve"> - P.phèi lîi nhuËn vµo c¸c quüvµ chia cæ tøc</t>
  </si>
  <si>
    <t xml:space="preserve"> C¸c kho¶n ®Çu t­ tµi chÝnh dµi h¹n</t>
  </si>
  <si>
    <t>Sè l­îng</t>
  </si>
  <si>
    <t xml:space="preserve"> a - §Çu t­ vµo C«ng ty con</t>
  </si>
  <si>
    <t>Lý do thay ®æi víi tõng kho¶n ®Çu t­ /</t>
  </si>
  <si>
    <t>lo¹i cæ phiÕu cña C«ng ty con:</t>
  </si>
  <si>
    <t>+ VÒ sè l­îng</t>
  </si>
  <si>
    <t>+ VÒ gi¸ trÞ</t>
  </si>
  <si>
    <t xml:space="preserve"> b - §Çu t­ vµo C«ng ty liªn doanh , liªn kÕt</t>
  </si>
  <si>
    <t>Mua cæ phiÕu cña C«ng ty CP C¶ng Cöa CÊm  H¶i phßng</t>
  </si>
  <si>
    <t>lo¹i cæ phiÕu cña C«ng ty liªn doanh , liªn kÕt</t>
  </si>
  <si>
    <t xml:space="preserve">+VÒ gi¸ trÞ : ®iÒu chØnh gi¶m do chia l·i cæ tøc vµ quü </t>
  </si>
  <si>
    <t xml:space="preserve"> c - §Çu t­ dµi h¹n kh¸c</t>
  </si>
  <si>
    <t xml:space="preserve"> - §Çu t­ cæ phiÕu</t>
  </si>
  <si>
    <t xml:space="preserve"> - §Çu t­ tr¸i phiÕu</t>
  </si>
  <si>
    <t xml:space="preserve"> - Cho vay dµi h¹n</t>
  </si>
  <si>
    <t xml:space="preserve"> - Gãp vèn ®Çu t­ </t>
  </si>
  <si>
    <t>lo¹i cæ phiÕu tr¸i phiÕu</t>
  </si>
  <si>
    <t xml:space="preserve">+VÒ gi¸ trÞ : ®iÒu chØnh gi¶m do chia l·i cæ tøc  </t>
  </si>
  <si>
    <t xml:space="preserve">    §¬n vÞ tÝnh : ®ång</t>
  </si>
  <si>
    <t xml:space="preserve">söa ch÷a ,®ãng míi ph­¬ng tiÖn thñy </t>
  </si>
  <si>
    <t>Kinh doanh x¨ng dÇu</t>
  </si>
  <si>
    <t>VËn t¶i thñy</t>
  </si>
  <si>
    <t>KD bÊt ®éng s¶n</t>
  </si>
  <si>
    <t>dÞch vô kh¸c</t>
  </si>
  <si>
    <t>Tæng</t>
  </si>
  <si>
    <t>dvô #</t>
  </si>
  <si>
    <t xml:space="preserve"> Doanh thu</t>
  </si>
  <si>
    <t>Tæng Doanh thu</t>
  </si>
  <si>
    <t xml:space="preserve">Doanh thu gi÷a c¸c bé phËn </t>
  </si>
  <si>
    <t xml:space="preserve">Doanh thu </t>
  </si>
  <si>
    <t>kÕt qu¶ ho¹t ®éng</t>
  </si>
  <si>
    <t>KÕt qu¶ bé phËn</t>
  </si>
  <si>
    <t>L·i tiÒn göi</t>
  </si>
  <si>
    <t>Thu nhËp kh¸c kh«ng liªn quan ®Õn H§SXKD</t>
  </si>
  <si>
    <t>ThuÕ thu nhËp doanh nghiÖp</t>
  </si>
  <si>
    <t>Lîi nhuËn trong n¨m</t>
  </si>
  <si>
    <t>tµi s¶n</t>
  </si>
  <si>
    <t>Tµi s¶n cè ®Þnh</t>
  </si>
  <si>
    <t>X©y dùng c¬ b¶n dë dang</t>
  </si>
  <si>
    <t>C¸c kho¶n ph¶i thu</t>
  </si>
  <si>
    <t>Tµi s¶n kh«ng thÓ ph©n bæ</t>
  </si>
  <si>
    <t>Tæng tµi s¶n</t>
  </si>
  <si>
    <t>Nî ph¶I tr¶</t>
  </si>
  <si>
    <t>C¸c kho¶n ph¶i tr¶</t>
  </si>
  <si>
    <t>Ph¶i tr¶ tiÒn vay</t>
  </si>
  <si>
    <t>Nî ph¶i tr¶ kh«ng ph©n bæ</t>
  </si>
  <si>
    <t>Tæng nî ph¶i tr¶</t>
  </si>
  <si>
    <t xml:space="preserve">B¸o c¸o kÕt qu¶ bé phËn cho kú tµi chÝnh kÕt thóc ngµy 30 th¸ng 09 n¨m 2011 </t>
  </si>
  <si>
    <t xml:space="preserve">B¸o c¸o kÕt qu¶ bé phËn cho kú tµi chÝnh kÕt thóc ngµy 30 th¸ng 09 n¨m 2012 </t>
  </si>
  <si>
    <t xml:space="preserve">Tµi s¶n bé phËn vµ nî bé phËn cho kú tµi chÝnh kÕt thóc ngµy 30 th¸ng 09 n¨m 2011 </t>
  </si>
  <si>
    <t xml:space="preserve">Tµi s¶n bé phËn vµ nî bé phËn cho kú tµi chÝnh kÕt thóc ngµy 30 th¸ng 09 n¨m 2012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</si>
</sst>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80" formatCode="_-* #,##0\ _€_-;\-* #,##0\ _€_-;_-* &quot;-&quot;\ _€_-;_-@_-"/>
    <numFmt numFmtId="181" formatCode="_-&quot;€&quot;\ * #,##0_-;_-&quot;€&quot;\ * #,##0\-;_-&quot;€&quot;\ * &quot;-&quot;_-;_-@_-"/>
    <numFmt numFmtId="182" formatCode="_-* #,##0_-;_-* #,##0\-;_-* &quot;-&quot;_-;_-@_-"/>
    <numFmt numFmtId="183" formatCode="_-&quot;€&quot;\ * #,##0.00_-;_-&quot;€&quot;\ * #,##0.00\-;_-&quot;€&quot;\ * &quot;-&quot;??_-;_-@_-"/>
    <numFmt numFmtId="184" formatCode="_-* #,##0.00_-;_-* #,##0.00\-;_-* &quot;-&quot;??_-;_-@_-"/>
    <numFmt numFmtId="185" formatCode="#,##0;[Red]#,##0"/>
    <numFmt numFmtId="186" formatCode="_(* #,##0_);_(* \(#,##0\);_(* &quot;-&quot;??_);_(@_)"/>
    <numFmt numFmtId="189" formatCode="_._.* \(#,##0\)_%;_._.* #,##0_)_%;_._.* 0_)_%;_._.@_)_%"/>
  </numFmts>
  <fonts count="62">
    <font>
      <sz val="11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0"/>
    </font>
    <font>
      <b/>
      <sz val="10"/>
      <name val=".VnTimeH"/>
      <family val="2"/>
    </font>
    <font>
      <b/>
      <i/>
      <sz val="14"/>
      <name val=".VnTime"/>
      <family val="0"/>
    </font>
    <font>
      <b/>
      <sz val="12"/>
      <name val=".VnTime"/>
      <family val="2"/>
    </font>
    <font>
      <sz val="16"/>
      <name val=".VnTimeH"/>
      <family val="2"/>
    </font>
    <font>
      <i/>
      <sz val="11"/>
      <name val=".VnTime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b/>
      <sz val="9"/>
      <name val=".VnTimeH"/>
      <family val="2"/>
    </font>
    <font>
      <b/>
      <sz val="10"/>
      <name val=".VnTime"/>
      <family val="0"/>
    </font>
    <font>
      <b/>
      <sz val="11"/>
      <name val=".VnTime"/>
      <family val="0"/>
    </font>
    <font>
      <sz val="10"/>
      <name val=".VnTime"/>
      <family val="0"/>
    </font>
    <font>
      <sz val="9"/>
      <name val=".VnTime"/>
      <family val="0"/>
    </font>
    <font>
      <b/>
      <sz val="9"/>
      <name val=".VnTime"/>
      <family val="0"/>
    </font>
    <font>
      <b/>
      <sz val="10"/>
      <name val="vnskua"/>
      <family val="2"/>
    </font>
    <font>
      <sz val="10"/>
      <name val="vnskua"/>
      <family val="2"/>
    </font>
    <font>
      <sz val="9"/>
      <name val="vnskua"/>
      <family val="2"/>
    </font>
    <font>
      <sz val="12"/>
      <name val=".VnUniverseH"/>
      <family val="2"/>
    </font>
    <font>
      <sz val="9"/>
      <name val=".VnHelvetInsH"/>
      <family val="2"/>
    </font>
    <font>
      <sz val="10"/>
      <name val=".VnTimeH"/>
      <family val="2"/>
    </font>
    <font>
      <i/>
      <sz val="10"/>
      <name val=".VnTime"/>
      <family val="2"/>
    </font>
    <font>
      <b/>
      <sz val="14"/>
      <name val=".VnTimeH"/>
      <family val="2"/>
    </font>
    <font>
      <sz val="14"/>
      <name val=".VnTime"/>
      <family val="2"/>
    </font>
    <font>
      <b/>
      <i/>
      <sz val="9"/>
      <name val=".VnTimeH"/>
      <family val="2"/>
    </font>
    <font>
      <sz val="9"/>
      <name val=".VnTimeH"/>
      <family val="2"/>
    </font>
    <font>
      <b/>
      <sz val="13"/>
      <name val=".VnTimeH"/>
      <family val="2"/>
    </font>
    <font>
      <b/>
      <sz val="9"/>
      <color indexed="8"/>
      <name val=".VnTimeH"/>
      <family val="2"/>
    </font>
    <font>
      <b/>
      <sz val="8"/>
      <color indexed="8"/>
      <name val=".VnTimeH"/>
      <family val="2"/>
    </font>
    <font>
      <b/>
      <sz val="8"/>
      <name val=".VnTimeH"/>
      <family val="2"/>
    </font>
    <font>
      <b/>
      <i/>
      <sz val="10"/>
      <name val=".VnTime"/>
      <family val="2"/>
    </font>
    <font>
      <sz val="14"/>
      <name val=".VnTimeH"/>
      <family val="2"/>
    </font>
    <font>
      <b/>
      <i/>
      <sz val="13"/>
      <name val=".VnTime"/>
      <family val="2"/>
    </font>
    <font>
      <sz val="12"/>
      <name val=".VnTimeH"/>
      <family val="2"/>
    </font>
    <font>
      <sz val="13"/>
      <name val=".VnTime"/>
      <family val="2"/>
    </font>
    <font>
      <sz val="16"/>
      <name val=".VnTime"/>
      <family val="0"/>
    </font>
    <font>
      <sz val="11"/>
      <name val=".VnTimeH"/>
      <family val="2"/>
    </font>
    <font>
      <sz val="9"/>
      <name val=".VnVogue"/>
      <family val="2"/>
    </font>
    <font>
      <b/>
      <sz val="9"/>
      <name val=".VnSouthernH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0" applyFill="0" applyBorder="0" applyProtection="0">
      <alignment horizontal="center"/>
    </xf>
    <xf numFmtId="0" fontId="7" fillId="21" borderId="2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6" fillId="0" borderId="0" applyFill="0" applyBorder="0" applyProtection="0">
      <alignment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9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25" fillId="0" borderId="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" fontId="33" fillId="0" borderId="11" xfId="0" applyNumberFormat="1" applyFont="1" applyBorder="1" applyAlignment="1">
      <alignment/>
    </xf>
    <xf numFmtId="4" fontId="34" fillId="0" borderId="11" xfId="0" applyNumberFormat="1" applyFont="1" applyBorder="1" applyAlignment="1">
      <alignment horizontal="center"/>
    </xf>
    <xf numFmtId="3" fontId="33" fillId="0" borderId="12" xfId="60" applyNumberFormat="1" applyFont="1" applyBorder="1">
      <alignment/>
      <protection/>
    </xf>
    <xf numFmtId="4" fontId="33" fillId="0" borderId="12" xfId="0" applyNumberFormat="1" applyFont="1" applyBorder="1" applyAlignment="1">
      <alignment/>
    </xf>
    <xf numFmtId="4" fontId="34" fillId="0" borderId="12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center"/>
    </xf>
    <xf numFmtId="4" fontId="35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35" fillId="0" borderId="12" xfId="60" applyNumberFormat="1" applyFont="1" applyBorder="1">
      <alignment/>
      <protection/>
    </xf>
    <xf numFmtId="3" fontId="33" fillId="0" borderId="12" xfId="0" applyNumberFormat="1" applyFont="1" applyBorder="1" applyAlignment="1">
      <alignment/>
    </xf>
    <xf numFmtId="4" fontId="33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3" fontId="35" fillId="0" borderId="12" xfId="60" applyNumberFormat="1" applyFont="1" applyFill="1" applyBorder="1">
      <alignment/>
      <protection/>
    </xf>
    <xf numFmtId="4" fontId="33" fillId="0" borderId="12" xfId="0" applyNumberFormat="1" applyFont="1" applyBorder="1" applyAlignment="1">
      <alignment horizontal="center"/>
    </xf>
    <xf numFmtId="3" fontId="34" fillId="0" borderId="12" xfId="0" applyNumberFormat="1" applyFont="1" applyFill="1" applyBorder="1" applyAlignment="1">
      <alignment horizontal="center"/>
    </xf>
    <xf numFmtId="3" fontId="33" fillId="0" borderId="12" xfId="60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4" fontId="33" fillId="0" borderId="13" xfId="0" applyNumberFormat="1" applyFont="1" applyBorder="1" applyAlignment="1">
      <alignment/>
    </xf>
    <xf numFmtId="3" fontId="34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35" fillId="0" borderId="14" xfId="60" applyNumberFormat="1" applyFont="1" applyBorder="1">
      <alignment/>
      <protection/>
    </xf>
    <xf numFmtId="4" fontId="33" fillId="0" borderId="10" xfId="0" applyNumberFormat="1" applyFont="1" applyBorder="1" applyAlignment="1">
      <alignment horizontal="center"/>
    </xf>
    <xf numFmtId="4" fontId="36" fillId="0" borderId="10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4" fontId="35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36" fillId="0" borderId="15" xfId="0" applyNumberFormat="1" applyFont="1" applyBorder="1" applyAlignment="1">
      <alignment/>
    </xf>
    <xf numFmtId="3" fontId="35" fillId="0" borderId="15" xfId="60" applyNumberFormat="1" applyFont="1" applyBorder="1">
      <alignment/>
      <protection/>
    </xf>
    <xf numFmtId="4" fontId="36" fillId="0" borderId="12" xfId="0" applyNumberFormat="1" applyFont="1" applyBorder="1" applyAlignment="1">
      <alignment/>
    </xf>
    <xf numFmtId="3" fontId="36" fillId="0" borderId="12" xfId="0" applyNumberFormat="1" applyFont="1" applyBorder="1" applyAlignment="1">
      <alignment/>
    </xf>
    <xf numFmtId="4" fontId="35" fillId="0" borderId="14" xfId="0" applyNumberFormat="1" applyFont="1" applyBorder="1" applyAlignment="1">
      <alignment/>
    </xf>
    <xf numFmtId="4" fontId="36" fillId="0" borderId="14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4" fontId="39" fillId="0" borderId="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3" fontId="40" fillId="0" borderId="0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4" fontId="33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 horizontal="center"/>
    </xf>
    <xf numFmtId="4" fontId="37" fillId="0" borderId="11" xfId="0" applyNumberFormat="1" applyFont="1" applyBorder="1" applyAlignment="1">
      <alignment horizontal="center"/>
    </xf>
    <xf numFmtId="4" fontId="33" fillId="0" borderId="12" xfId="0" applyNumberFormat="1" applyFont="1" applyBorder="1" applyAlignment="1">
      <alignment/>
    </xf>
    <xf numFmtId="4" fontId="35" fillId="0" borderId="12" xfId="0" applyNumberFormat="1" applyFont="1" applyBorder="1" applyAlignment="1">
      <alignment horizontal="center"/>
    </xf>
    <xf numFmtId="4" fontId="37" fillId="0" borderId="12" xfId="0" applyNumberFormat="1" applyFont="1" applyBorder="1" applyAlignment="1">
      <alignment horizontal="center"/>
    </xf>
    <xf numFmtId="4" fontId="35" fillId="0" borderId="12" xfId="0" applyNumberFormat="1" applyFont="1" applyBorder="1" applyAlignment="1">
      <alignment/>
    </xf>
    <xf numFmtId="4" fontId="35" fillId="0" borderId="12" xfId="0" applyNumberFormat="1" applyFont="1" applyBorder="1" applyAlignment="1" quotePrefix="1">
      <alignment horizontal="center"/>
    </xf>
    <xf numFmtId="0" fontId="27" fillId="0" borderId="12" xfId="0" applyFont="1" applyBorder="1" applyAlignment="1">
      <alignment horizontal="center"/>
    </xf>
    <xf numFmtId="4" fontId="33" fillId="0" borderId="14" xfId="0" applyNumberFormat="1" applyFont="1" applyBorder="1" applyAlignment="1">
      <alignment/>
    </xf>
    <xf numFmtId="4" fontId="35" fillId="0" borderId="14" xfId="0" applyNumberFormat="1" applyFont="1" applyBorder="1" applyAlignment="1" quotePrefix="1">
      <alignment horizontal="center"/>
    </xf>
    <xf numFmtId="0" fontId="27" fillId="0" borderId="14" xfId="0" applyFont="1" applyBorder="1" applyAlignment="1">
      <alignment horizontal="center"/>
    </xf>
    <xf numFmtId="4" fontId="33" fillId="0" borderId="16" xfId="0" applyNumberFormat="1" applyFont="1" applyBorder="1" applyAlignment="1">
      <alignment/>
    </xf>
    <xf numFmtId="4" fontId="35" fillId="0" borderId="16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18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7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3" fontId="36" fillId="0" borderId="0" xfId="0" applyNumberFormat="1" applyFont="1" applyAlignment="1">
      <alignment/>
    </xf>
    <xf numFmtId="3" fontId="33" fillId="0" borderId="11" xfId="43" applyNumberFormat="1" applyFont="1" applyBorder="1" applyAlignment="1">
      <alignment/>
    </xf>
    <xf numFmtId="3" fontId="33" fillId="0" borderId="12" xfId="43" applyNumberFormat="1" applyFont="1" applyBorder="1" applyAlignment="1">
      <alignment/>
    </xf>
    <xf numFmtId="3" fontId="44" fillId="0" borderId="12" xfId="43" applyNumberFormat="1" applyFont="1" applyBorder="1" applyAlignment="1">
      <alignment/>
    </xf>
    <xf numFmtId="3" fontId="33" fillId="0" borderId="16" xfId="43" applyNumberFormat="1" applyFont="1" applyBorder="1" applyAlignment="1">
      <alignment/>
    </xf>
    <xf numFmtId="0" fontId="0" fillId="0" borderId="0" xfId="0" applyBorder="1" applyAlignment="1">
      <alignment/>
    </xf>
    <xf numFmtId="4" fontId="47" fillId="0" borderId="0" xfId="0" applyNumberFormat="1" applyFont="1" applyAlignment="1">
      <alignment/>
    </xf>
    <xf numFmtId="180" fontId="48" fillId="0" borderId="0" xfId="0" applyNumberFormat="1" applyFont="1" applyAlignment="1">
      <alignment horizontal="center"/>
    </xf>
    <xf numFmtId="4" fontId="48" fillId="0" borderId="0" xfId="0" applyNumberFormat="1" applyFont="1" applyAlignment="1">
      <alignment/>
    </xf>
    <xf numFmtId="4" fontId="50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3" fontId="50" fillId="0" borderId="18" xfId="0" applyNumberFormat="1" applyFont="1" applyBorder="1" applyAlignment="1">
      <alignment horizontal="center" vertical="center"/>
    </xf>
    <xf numFmtId="180" fontId="50" fillId="0" borderId="18" xfId="0" applyNumberFormat="1" applyFont="1" applyBorder="1" applyAlignment="1">
      <alignment horizontal="center" vertical="center"/>
    </xf>
    <xf numFmtId="3" fontId="51" fillId="0" borderId="18" xfId="0" applyNumberFormat="1" applyFont="1" applyBorder="1" applyAlignment="1">
      <alignment horizontal="center" vertical="center"/>
    </xf>
    <xf numFmtId="3" fontId="50" fillId="0" borderId="10" xfId="0" applyNumberFormat="1" applyFont="1" applyBorder="1" applyAlignment="1">
      <alignment horizontal="center" vertical="center"/>
    </xf>
    <xf numFmtId="4" fontId="34" fillId="0" borderId="11" xfId="0" applyNumberFormat="1" applyFont="1" applyBorder="1" applyAlignment="1">
      <alignment/>
    </xf>
    <xf numFmtId="18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3" fontId="40" fillId="0" borderId="11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180" fontId="33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3" fontId="33" fillId="0" borderId="12" xfId="0" applyNumberFormat="1" applyFont="1" applyBorder="1" applyAlignment="1">
      <alignment horizontal="right"/>
    </xf>
    <xf numFmtId="180" fontId="35" fillId="0" borderId="12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180" fontId="35" fillId="0" borderId="12" xfId="0" applyNumberFormat="1" applyFont="1" applyBorder="1" applyAlignment="1" quotePrefix="1">
      <alignment horizontal="center"/>
    </xf>
    <xf numFmtId="180" fontId="34" fillId="0" borderId="12" xfId="0" applyNumberFormat="1" applyFont="1" applyBorder="1" applyAlignment="1" quotePrefix="1">
      <alignment horizontal="center"/>
    </xf>
    <xf numFmtId="4" fontId="34" fillId="0" borderId="12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4" fontId="35" fillId="0" borderId="12" xfId="0" applyNumberFormat="1" applyFont="1" applyBorder="1" applyAlignment="1">
      <alignment horizontal="left" wrapText="1"/>
    </xf>
    <xf numFmtId="180" fontId="34" fillId="0" borderId="12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/>
    </xf>
    <xf numFmtId="180" fontId="0" fillId="0" borderId="0" xfId="0" applyNumberFormat="1" applyAlignment="1">
      <alignment horizontal="center"/>
    </xf>
    <xf numFmtId="4" fontId="34" fillId="0" borderId="16" xfId="0" applyNumberFormat="1" applyFont="1" applyBorder="1" applyAlignment="1">
      <alignment/>
    </xf>
    <xf numFmtId="180" fontId="34" fillId="0" borderId="16" xfId="0" applyNumberFormat="1" applyFont="1" applyBorder="1" applyAlignment="1">
      <alignment horizontal="center"/>
    </xf>
    <xf numFmtId="4" fontId="0" fillId="0" borderId="16" xfId="0" applyNumberFormat="1" applyFont="1" applyBorder="1" applyAlignment="1" quotePrefix="1">
      <alignment horizontal="center"/>
    </xf>
    <xf numFmtId="3" fontId="33" fillId="0" borderId="16" xfId="0" applyNumberFormat="1" applyFont="1" applyBorder="1" applyAlignment="1">
      <alignment/>
    </xf>
    <xf numFmtId="180" fontId="30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 horizontal="left"/>
    </xf>
    <xf numFmtId="0" fontId="0" fillId="0" borderId="0" xfId="0" applyAlignment="1">
      <alignment horizontal="left"/>
    </xf>
    <xf numFmtId="0" fontId="58" fillId="0" borderId="0" xfId="0" applyFont="1" applyAlignment="1">
      <alignment/>
    </xf>
    <xf numFmtId="0" fontId="25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3" fontId="18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3" fontId="59" fillId="0" borderId="10" xfId="0" applyNumberFormat="1" applyFont="1" applyBorder="1" applyAlignment="1">
      <alignment horizontal="center"/>
    </xf>
    <xf numFmtId="3" fontId="32" fillId="0" borderId="11" xfId="0" applyNumberFormat="1" applyFont="1" applyBorder="1" applyAlignment="1">
      <alignment horizontal="center"/>
    </xf>
    <xf numFmtId="3" fontId="43" fillId="0" borderId="10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5" xfId="0" applyFont="1" applyBorder="1" applyAlignment="1">
      <alignment/>
    </xf>
    <xf numFmtId="3" fontId="33" fillId="0" borderId="15" xfId="0" applyNumberFormat="1" applyFont="1" applyBorder="1" applyAlignment="1">
      <alignment/>
    </xf>
    <xf numFmtId="0" fontId="46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46" fillId="0" borderId="16" xfId="0" applyFont="1" applyBorder="1" applyAlignment="1">
      <alignment horizontal="right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18" fillId="0" borderId="12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18" fillId="0" borderId="12" xfId="0" applyFont="1" applyFill="1" applyBorder="1" applyAlignment="1">
      <alignment/>
    </xf>
    <xf numFmtId="0" fontId="46" fillId="0" borderId="14" xfId="0" applyFont="1" applyBorder="1" applyAlignment="1">
      <alignment horizontal="right"/>
    </xf>
    <xf numFmtId="0" fontId="18" fillId="0" borderId="14" xfId="0" applyFont="1" applyFill="1" applyBorder="1" applyAlignment="1">
      <alignment/>
    </xf>
    <xf numFmtId="3" fontId="35" fillId="0" borderId="14" xfId="0" applyNumberFormat="1" applyFont="1" applyBorder="1" applyAlignment="1">
      <alignment/>
    </xf>
    <xf numFmtId="0" fontId="27" fillId="0" borderId="16" xfId="0" applyFont="1" applyFill="1" applyBorder="1" applyAlignment="1">
      <alignment horizontal="center"/>
    </xf>
    <xf numFmtId="0" fontId="18" fillId="0" borderId="12" xfId="0" applyFont="1" applyFill="1" applyBorder="1" applyAlignment="1" quotePrefix="1">
      <alignment/>
    </xf>
    <xf numFmtId="0" fontId="27" fillId="0" borderId="19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3" fontId="33" fillId="0" borderId="10" xfId="0" applyNumberFormat="1" applyFont="1" applyBorder="1" applyAlignment="1">
      <alignment/>
    </xf>
    <xf numFmtId="0" fontId="27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27" fillId="0" borderId="19" xfId="0" applyFont="1" applyBorder="1" applyAlignment="1">
      <alignment horizontal="center"/>
    </xf>
    <xf numFmtId="0" fontId="27" fillId="0" borderId="19" xfId="0" applyFont="1" applyFill="1" applyBorder="1" applyAlignment="1">
      <alignment horizontal="left"/>
    </xf>
    <xf numFmtId="0" fontId="27" fillId="0" borderId="15" xfId="0" applyFont="1" applyFill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7" fillId="0" borderId="11" xfId="0" applyFont="1" applyBorder="1" applyAlignment="1">
      <alignment horizontal="left"/>
    </xf>
    <xf numFmtId="0" fontId="0" fillId="0" borderId="12" xfId="0" applyBorder="1" applyAlignment="1" quotePrefix="1">
      <alignment/>
    </xf>
    <xf numFmtId="0" fontId="34" fillId="0" borderId="16" xfId="0" applyFont="1" applyBorder="1" applyAlignment="1">
      <alignment horizontal="center"/>
    </xf>
    <xf numFmtId="0" fontId="34" fillId="0" borderId="11" xfId="0" applyFont="1" applyBorder="1" applyAlignment="1">
      <alignment horizontal="left"/>
    </xf>
    <xf numFmtId="0" fontId="0" fillId="0" borderId="16" xfId="0" applyBorder="1" applyAlignment="1">
      <alignment/>
    </xf>
    <xf numFmtId="3" fontId="35" fillId="0" borderId="16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34" fillId="0" borderId="12" xfId="0" applyFont="1" applyBorder="1" applyAlignment="1">
      <alignment/>
    </xf>
    <xf numFmtId="0" fontId="3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7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wrapText="1"/>
    </xf>
    <xf numFmtId="3" fontId="32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9" fontId="35" fillId="0" borderId="12" xfId="63" applyNumberFormat="1" applyFont="1" applyBorder="1" applyAlignment="1">
      <alignment/>
    </xf>
    <xf numFmtId="184" fontId="18" fillId="0" borderId="12" xfId="43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left"/>
    </xf>
    <xf numFmtId="0" fontId="18" fillId="0" borderId="16" xfId="0" applyFont="1" applyFill="1" applyBorder="1" applyAlignment="1">
      <alignment/>
    </xf>
    <xf numFmtId="0" fontId="18" fillId="0" borderId="12" xfId="0" applyNumberFormat="1" applyFont="1" applyBorder="1" applyAlignment="1">
      <alignment horizontal="center"/>
    </xf>
    <xf numFmtId="0" fontId="46" fillId="0" borderId="17" xfId="0" applyFont="1" applyBorder="1" applyAlignment="1">
      <alignment horizontal="right"/>
    </xf>
    <xf numFmtId="0" fontId="18" fillId="0" borderId="17" xfId="0" applyFont="1" applyFill="1" applyBorder="1" applyAlignment="1">
      <alignment/>
    </xf>
    <xf numFmtId="3" fontId="33" fillId="0" borderId="17" xfId="0" applyNumberFormat="1" applyFont="1" applyBorder="1" applyAlignment="1">
      <alignment/>
    </xf>
    <xf numFmtId="0" fontId="46" fillId="0" borderId="20" xfId="0" applyFont="1" applyBorder="1" applyAlignment="1">
      <alignment horizontal="right"/>
    </xf>
    <xf numFmtId="0" fontId="27" fillId="0" borderId="20" xfId="0" applyFont="1" applyBorder="1" applyAlignment="1">
      <alignment/>
    </xf>
    <xf numFmtId="0" fontId="0" fillId="0" borderId="20" xfId="0" applyBorder="1" applyAlignment="1">
      <alignment/>
    </xf>
    <xf numFmtId="3" fontId="32" fillId="0" borderId="15" xfId="0" applyNumberFormat="1" applyFont="1" applyBorder="1" applyAlignment="1">
      <alignment horizontal="center"/>
    </xf>
    <xf numFmtId="0" fontId="46" fillId="0" borderId="13" xfId="0" applyFont="1" applyBorder="1" applyAlignment="1">
      <alignment horizontal="right"/>
    </xf>
    <xf numFmtId="0" fontId="34" fillId="0" borderId="11" xfId="0" applyFont="1" applyBorder="1" applyAlignment="1">
      <alignment/>
    </xf>
    <xf numFmtId="3" fontId="33" fillId="0" borderId="14" xfId="0" applyNumberFormat="1" applyFont="1" applyBorder="1" applyAlignment="1">
      <alignment/>
    </xf>
    <xf numFmtId="3" fontId="35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3" fontId="44" fillId="0" borderId="16" xfId="0" applyNumberFormat="1" applyFont="1" applyBorder="1" applyAlignment="1">
      <alignment/>
    </xf>
    <xf numFmtId="0" fontId="27" fillId="0" borderId="17" xfId="0" applyFont="1" applyBorder="1" applyAlignment="1">
      <alignment horizontal="center"/>
    </xf>
    <xf numFmtId="0" fontId="34" fillId="0" borderId="20" xfId="0" applyFont="1" applyBorder="1" applyAlignment="1">
      <alignment/>
    </xf>
    <xf numFmtId="3" fontId="35" fillId="0" borderId="20" xfId="0" applyNumberFormat="1" applyFont="1" applyBorder="1" applyAlignment="1">
      <alignment/>
    </xf>
    <xf numFmtId="0" fontId="34" fillId="0" borderId="15" xfId="0" applyFont="1" applyBorder="1" applyAlignment="1">
      <alignment/>
    </xf>
    <xf numFmtId="3" fontId="35" fillId="0" borderId="13" xfId="0" applyNumberFormat="1" applyFont="1" applyBorder="1" applyAlignment="1">
      <alignment/>
    </xf>
    <xf numFmtId="3" fontId="35" fillId="0" borderId="17" xfId="0" applyNumberFormat="1" applyFont="1" applyBorder="1" applyAlignment="1">
      <alignment/>
    </xf>
    <xf numFmtId="0" fontId="27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left"/>
    </xf>
    <xf numFmtId="3" fontId="32" fillId="0" borderId="20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33" fillId="0" borderId="12" xfId="0" applyNumberFormat="1" applyFont="1" applyBorder="1" applyAlignment="1" quotePrefix="1">
      <alignment horizontal="center"/>
    </xf>
    <xf numFmtId="3" fontId="35" fillId="0" borderId="12" xfId="0" applyNumberFormat="1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2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34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34" fillId="0" borderId="13" xfId="0" applyFont="1" applyBorder="1" applyAlignment="1">
      <alignment/>
    </xf>
    <xf numFmtId="3" fontId="34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 quotePrefix="1">
      <alignment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52" fillId="0" borderId="12" xfId="0" applyFont="1" applyBorder="1" applyAlignment="1">
      <alignment/>
    </xf>
    <xf numFmtId="0" fontId="35" fillId="0" borderId="12" xfId="0" applyFont="1" applyBorder="1" applyAlignment="1">
      <alignment/>
    </xf>
    <xf numFmtId="3" fontId="37" fillId="0" borderId="12" xfId="0" applyNumberFormat="1" applyFont="1" applyBorder="1" applyAlignment="1">
      <alignment/>
    </xf>
    <xf numFmtId="3" fontId="36" fillId="0" borderId="12" xfId="0" applyNumberFormat="1" applyFont="1" applyBorder="1" applyAlignment="1">
      <alignment/>
    </xf>
    <xf numFmtId="3" fontId="60" fillId="0" borderId="12" xfId="0" applyNumberFormat="1" applyFont="1" applyBorder="1" applyAlignment="1">
      <alignment/>
    </xf>
    <xf numFmtId="0" fontId="34" fillId="0" borderId="0" xfId="0" applyFont="1" applyBorder="1" applyAlignment="1">
      <alignment/>
    </xf>
    <xf numFmtId="186" fontId="0" fillId="0" borderId="0" xfId="43" applyNumberFormat="1" applyAlignment="1">
      <alignment horizontal="left" indent="2"/>
    </xf>
    <xf numFmtId="0" fontId="30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34" fillId="0" borderId="12" xfId="0" applyFont="1" applyBorder="1" applyAlignment="1" quotePrefix="1">
      <alignment/>
    </xf>
    <xf numFmtId="0" fontId="34" fillId="0" borderId="16" xfId="0" applyFont="1" applyBorder="1" applyAlignment="1">
      <alignment/>
    </xf>
    <xf numFmtId="3" fontId="37" fillId="0" borderId="16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34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/>
    </xf>
    <xf numFmtId="0" fontId="29" fillId="0" borderId="0" xfId="0" applyFont="1" applyAlignment="1">
      <alignment/>
    </xf>
    <xf numFmtId="0" fontId="56" fillId="0" borderId="11" xfId="0" applyFont="1" applyBorder="1" applyAlignment="1">
      <alignment horizontal="left"/>
    </xf>
    <xf numFmtId="3" fontId="35" fillId="0" borderId="11" xfId="0" applyNumberFormat="1" applyFont="1" applyBorder="1" applyAlignment="1">
      <alignment/>
    </xf>
    <xf numFmtId="0" fontId="18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56" fillId="0" borderId="15" xfId="0" applyFont="1" applyBorder="1" applyAlignment="1">
      <alignment horizontal="left"/>
    </xf>
    <xf numFmtId="3" fontId="35" fillId="0" borderId="12" xfId="0" applyNumberFormat="1" applyFont="1" applyBorder="1" applyAlignment="1">
      <alignment/>
    </xf>
    <xf numFmtId="0" fontId="18" fillId="0" borderId="16" xfId="0" applyFont="1" applyBorder="1" applyAlignment="1">
      <alignment horizontal="left"/>
    </xf>
    <xf numFmtId="185" fontId="27" fillId="0" borderId="0" xfId="0" applyNumberFormat="1" applyFont="1" applyBorder="1" applyAlignment="1">
      <alignment horizontal="center"/>
    </xf>
    <xf numFmtId="185" fontId="0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9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4" fontId="27" fillId="0" borderId="0" xfId="0" applyNumberFormat="1" applyFont="1" applyBorder="1" applyAlignment="1">
      <alignment horizontal="center"/>
    </xf>
    <xf numFmtId="0" fontId="4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2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" fontId="31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/>
    </xf>
    <xf numFmtId="4" fontId="50" fillId="0" borderId="10" xfId="0" applyNumberFormat="1" applyFont="1" applyBorder="1" applyAlignment="1">
      <alignment horizontal="center" vertical="center"/>
    </xf>
    <xf numFmtId="180" fontId="50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4" fontId="49" fillId="0" borderId="0" xfId="0" applyNumberFormat="1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7" fillId="0" borderId="0" xfId="0" applyFont="1" applyAlignment="1">
      <alignment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57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/>
    </xf>
    <xf numFmtId="3" fontId="30" fillId="0" borderId="0" xfId="0" applyNumberFormat="1" applyFont="1" applyAlignment="1">
      <alignment horizontal="center"/>
    </xf>
    <xf numFmtId="0" fontId="0" fillId="0" borderId="12" xfId="0" applyBorder="1" applyAlignment="1">
      <alignment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61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heck Cell" xfId="42"/>
    <cellStyle name="Comma" xfId="43"/>
    <cellStyle name="Comma [0]" xfId="44"/>
    <cellStyle name="CR Comm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 No Underline" xfId="55"/>
    <cellStyle name="Hyperlink" xfId="56"/>
    <cellStyle name="Input" xfId="57"/>
    <cellStyle name="Linked Cell" xfId="58"/>
    <cellStyle name="Neutral" xfId="59"/>
    <cellStyle name="Normal_BCDKTTHO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UANANH\KIMCongty\KimCTy2012\BCQT2012%20HOPNHAT.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pvlaptop\Tai%20lieu%20nghien%20cuu_Tanpv\Tai%20lieu%20nghien%20cuu_Tanpv\Hop%20nhat%20bao%20cao%20tai%20chinh\Bao%20cao%20tai%20chinh%20hop%20nhat%202006\Bao%20cao%20Tai%20chinh%20Hop%20nhat%20Nam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DKT THCTHN"/>
      <sheetName val="BCDKT HOPNHAT"/>
      <sheetName val="KQKD THCTHN"/>
      <sheetName val="KQKD HOPNHAT"/>
      <sheetName val="BCLCGTTHCTHN "/>
      <sheetName val="BCLCGT"/>
      <sheetName val="TMBC"/>
      <sheetName val="BANGTMBCTC (THCTHN)"/>
      <sheetName val="BANGTMBCTChopnhat"/>
      <sheetName val="DTTCNH"/>
      <sheetName val="TGTSCDHN"/>
      <sheetName val="TGVCSHHN"/>
      <sheetName val="DTTCDH"/>
      <sheetName val="thue "/>
      <sheetName val="BC bo phan moi"/>
      <sheetName val="BC bo phan (taphop)"/>
      <sheetName val="BC bo phan (2011)"/>
      <sheetName val="BThopnhat Q1-2012"/>
      <sheetName val="tong hop Q1-2012"/>
      <sheetName val="BThopnhat 6T-2012 "/>
      <sheetName val="tong hop Q2-2012 "/>
      <sheetName val="BThopnhat 9T-2012  "/>
      <sheetName val="tong hop 9T-2012 "/>
    </sheetNames>
    <sheetDataSet>
      <sheetData sheetId="0">
        <row r="348">
          <cell r="I348">
            <v>28380000</v>
          </cell>
        </row>
      </sheetData>
      <sheetData sheetId="2">
        <row r="73">
          <cell r="I73">
            <v>208138757556</v>
          </cell>
        </row>
      </sheetData>
      <sheetData sheetId="4">
        <row r="182">
          <cell r="H182">
            <v>10186876506</v>
          </cell>
        </row>
        <row r="184">
          <cell r="H184">
            <v>7539250963</v>
          </cell>
        </row>
        <row r="185">
          <cell r="H185">
            <v>1151468440</v>
          </cell>
        </row>
        <row r="186">
          <cell r="H186" t="e">
            <v>#REF!</v>
          </cell>
        </row>
        <row r="187">
          <cell r="H187">
            <v>-999015864</v>
          </cell>
        </row>
        <row r="188">
          <cell r="H188">
            <v>939607193</v>
          </cell>
        </row>
        <row r="189">
          <cell r="H189">
            <v>0</v>
          </cell>
        </row>
        <row r="190">
          <cell r="H190">
            <v>111414075</v>
          </cell>
        </row>
        <row r="191">
          <cell r="H191">
            <v>16803582518</v>
          </cell>
        </row>
        <row r="192">
          <cell r="H192">
            <v>-31172838557</v>
          </cell>
        </row>
        <row r="193">
          <cell r="H193">
            <v>188587447</v>
          </cell>
        </row>
        <row r="194">
          <cell r="H194">
            <v>-939607193</v>
          </cell>
        </row>
        <row r="195">
          <cell r="H195">
            <v>-4098136775</v>
          </cell>
        </row>
        <row r="196">
          <cell r="H196">
            <v>305492078</v>
          </cell>
        </row>
        <row r="197">
          <cell r="H197">
            <v>-2671990079</v>
          </cell>
        </row>
        <row r="201">
          <cell r="H201">
            <v>-9967797646</v>
          </cell>
        </row>
        <row r="202">
          <cell r="H202">
            <v>2901678181</v>
          </cell>
        </row>
        <row r="203">
          <cell r="H203">
            <v>-261406464</v>
          </cell>
        </row>
        <row r="204">
          <cell r="H204" t="e">
            <v>#REF!</v>
          </cell>
        </row>
        <row r="205">
          <cell r="H205">
            <v>-300000000</v>
          </cell>
        </row>
        <row r="206">
          <cell r="H206">
            <v>0</v>
          </cell>
        </row>
        <row r="207">
          <cell r="H207">
            <v>453763128</v>
          </cell>
        </row>
        <row r="211">
          <cell r="H211">
            <v>17400000000</v>
          </cell>
        </row>
        <row r="212">
          <cell r="H212">
            <v>0</v>
          </cell>
        </row>
        <row r="213">
          <cell r="H213">
            <v>0</v>
          </cell>
        </row>
        <row r="214">
          <cell r="H214">
            <v>18470000000</v>
          </cell>
        </row>
        <row r="215">
          <cell r="H215">
            <v>-21774450000</v>
          </cell>
        </row>
        <row r="216">
          <cell r="H216">
            <v>0</v>
          </cell>
        </row>
        <row r="217">
          <cell r="H217">
            <v>-1778200000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ục lục"/>
      <sheetName val="DM Cty Nội bộ tập đoàn DM"/>
      <sheetName val="Mục lục báo cáo"/>
      <sheetName val="Bảng CĐKT HN"/>
      <sheetName val="Báo cáo KQKD HN"/>
      <sheetName val="Danh mục bút toán điều chỉnh"/>
      <sheetName val="Báo cáo LCTT HN"/>
      <sheetName val="Báo cáo TC ĐV HCSN"/>
      <sheetName val="KPI"/>
      <sheetName val="Rep_Vốn"/>
      <sheetName val="Rep_Công nợ"/>
      <sheetName val="Đối chiếu Vốn đầu tư"/>
      <sheetName val="Phải thu - Phải trả"/>
      <sheetName val="B kê Clệch CNợ NBộ"/>
      <sheetName val="P chưa T.hiện từ HTKho_DThu"/>
      <sheetName val="P chưa T.hiện từ HTKho_HTK"/>
      <sheetName val="P chưa thực hiện từ TSCĐ"/>
      <sheetName val="Lợi ích cổ đông thiểu số"/>
      <sheetName val="Temp_HTK"/>
      <sheetName val="Lợi thế thương mại"/>
      <sheetName val="Cổ tức phải trả của Cty Con"/>
    </sheetNames>
    <sheetDataSet>
      <sheetData sheetId="5">
        <row r="10">
          <cell r="H10">
            <v>-13800000000</v>
          </cell>
        </row>
        <row r="11">
          <cell r="I11">
            <v>-13800000000</v>
          </cell>
        </row>
        <row r="14">
          <cell r="I14">
            <v>-5243370354</v>
          </cell>
        </row>
        <row r="15">
          <cell r="I15">
            <v>5243370354</v>
          </cell>
        </row>
        <row r="18">
          <cell r="H18" t="str">
            <v>Trong nội bộ</v>
          </cell>
          <cell r="I18" t="str">
            <v>Bên ngoài</v>
          </cell>
        </row>
        <row r="20">
          <cell r="H20">
            <v>13800000000</v>
          </cell>
          <cell r="I20">
            <v>5243370354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10500000000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3300000000</v>
          </cell>
          <cell r="I63">
            <v>5243370354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3">
          <cell r="H73">
            <v>-134816628704</v>
          </cell>
        </row>
        <row r="74">
          <cell r="I74">
            <v>-134816628704</v>
          </cell>
        </row>
        <row r="77">
          <cell r="H77" t="str">
            <v>Đầu tư của Mẹ</v>
          </cell>
          <cell r="I77" t="str">
            <v>Vốn ĐV phụ thuộc</v>
          </cell>
        </row>
        <row r="79">
          <cell r="H79">
            <v>134816628704</v>
          </cell>
          <cell r="I79">
            <v>134816628704</v>
          </cell>
        </row>
        <row r="80">
          <cell r="H80">
            <v>134816628704</v>
          </cell>
        </row>
        <row r="81">
          <cell r="I81">
            <v>22262181077</v>
          </cell>
        </row>
        <row r="82">
          <cell r="I82">
            <v>13616323787</v>
          </cell>
        </row>
        <row r="83">
          <cell r="I83">
            <v>44813351112</v>
          </cell>
        </row>
        <row r="84">
          <cell r="I84">
            <v>26614185816</v>
          </cell>
        </row>
        <row r="85">
          <cell r="I85">
            <v>1387000000</v>
          </cell>
        </row>
        <row r="86">
          <cell r="I86">
            <v>1000000000</v>
          </cell>
        </row>
        <row r="87">
          <cell r="I87">
            <v>2090279677</v>
          </cell>
        </row>
        <row r="88">
          <cell r="I88">
            <v>13825178739</v>
          </cell>
        </row>
        <row r="89">
          <cell r="I89">
            <v>8208128496</v>
          </cell>
        </row>
        <row r="90">
          <cell r="I90">
            <v>1000000000</v>
          </cell>
        </row>
        <row r="93">
          <cell r="H93">
            <v>-1825893691482</v>
          </cell>
        </row>
        <row r="94">
          <cell r="I94">
            <v>-1825893691482</v>
          </cell>
        </row>
        <row r="97">
          <cell r="H97" t="str">
            <v>Đầu tư của Mẹ</v>
          </cell>
          <cell r="I97" t="str">
            <v>Vốn ĐV tại Cty con</v>
          </cell>
        </row>
        <row r="99">
          <cell r="H99">
            <v>1825893691482</v>
          </cell>
          <cell r="I99">
            <v>1825893691482</v>
          </cell>
        </row>
        <row r="100">
          <cell r="H100">
            <v>1825893691482</v>
          </cell>
        </row>
        <row r="101">
          <cell r="I101">
            <v>154232582768</v>
          </cell>
        </row>
        <row r="102">
          <cell r="I102">
            <v>182847877424</v>
          </cell>
        </row>
        <row r="103">
          <cell r="I103">
            <v>120814339233</v>
          </cell>
        </row>
        <row r="104">
          <cell r="I104">
            <v>129907693102</v>
          </cell>
        </row>
        <row r="105">
          <cell r="I105">
            <v>26033156250</v>
          </cell>
        </row>
        <row r="106">
          <cell r="I106">
            <v>67768712284</v>
          </cell>
        </row>
        <row r="107">
          <cell r="I107">
            <v>118920622208</v>
          </cell>
        </row>
        <row r="108">
          <cell r="I108">
            <v>29729288914</v>
          </cell>
        </row>
        <row r="109">
          <cell r="I109">
            <v>27011231229</v>
          </cell>
        </row>
        <row r="110">
          <cell r="I110">
            <v>27187751705</v>
          </cell>
        </row>
        <row r="111">
          <cell r="I111">
            <v>16479502752</v>
          </cell>
        </row>
        <row r="112">
          <cell r="I112">
            <v>63083603530</v>
          </cell>
        </row>
        <row r="113">
          <cell r="I113">
            <v>12158952297</v>
          </cell>
        </row>
        <row r="114">
          <cell r="I114">
            <v>17100000000</v>
          </cell>
        </row>
        <row r="115">
          <cell r="I115">
            <v>55018488445</v>
          </cell>
        </row>
        <row r="116">
          <cell r="I116">
            <v>6885000000</v>
          </cell>
        </row>
        <row r="117">
          <cell r="I117">
            <v>22246951420</v>
          </cell>
        </row>
        <row r="118">
          <cell r="I118">
            <v>2126474192</v>
          </cell>
        </row>
        <row r="119">
          <cell r="I119">
            <v>40783969332</v>
          </cell>
        </row>
        <row r="120">
          <cell r="I120">
            <v>31738800000</v>
          </cell>
        </row>
        <row r="121">
          <cell r="I121">
            <v>185346071138</v>
          </cell>
        </row>
        <row r="122">
          <cell r="I122">
            <v>161000244800</v>
          </cell>
        </row>
        <row r="123">
          <cell r="I123">
            <v>131598551541</v>
          </cell>
        </row>
        <row r="124">
          <cell r="I124">
            <v>38031987168</v>
          </cell>
        </row>
        <row r="125">
          <cell r="I125">
            <v>6120000000</v>
          </cell>
        </row>
        <row r="126">
          <cell r="I126">
            <v>11730000000</v>
          </cell>
        </row>
        <row r="127">
          <cell r="I127">
            <v>27540000000</v>
          </cell>
        </row>
        <row r="128">
          <cell r="I128">
            <v>5100000000</v>
          </cell>
        </row>
        <row r="129">
          <cell r="I129">
            <v>6885000000</v>
          </cell>
        </row>
        <row r="130">
          <cell r="I130">
            <v>6120000000</v>
          </cell>
        </row>
        <row r="131">
          <cell r="I131">
            <v>6000000000</v>
          </cell>
        </row>
        <row r="132">
          <cell r="I132">
            <v>32640000000</v>
          </cell>
        </row>
        <row r="133">
          <cell r="I133">
            <v>13770000000</v>
          </cell>
        </row>
        <row r="134">
          <cell r="I134">
            <v>3519000000</v>
          </cell>
        </row>
        <row r="135">
          <cell r="I135">
            <v>5114478040</v>
          </cell>
        </row>
        <row r="136">
          <cell r="I136">
            <v>16000000000</v>
          </cell>
        </row>
        <row r="137">
          <cell r="I137">
            <v>1200000000</v>
          </cell>
        </row>
        <row r="138">
          <cell r="I138">
            <v>10000000000</v>
          </cell>
        </row>
        <row r="139">
          <cell r="I139">
            <v>6103361710</v>
          </cell>
        </row>
        <row r="142">
          <cell r="H142">
            <v>-15733516885</v>
          </cell>
        </row>
        <row r="143">
          <cell r="I143">
            <v>-15733516885</v>
          </cell>
        </row>
        <row r="146">
          <cell r="H146" t="str">
            <v>Đầu tư của Con</v>
          </cell>
          <cell r="I146" t="str">
            <v>Vốn Cty Con</v>
          </cell>
        </row>
        <row r="148">
          <cell r="H148">
            <v>15733516885</v>
          </cell>
          <cell r="I148">
            <v>15733516885</v>
          </cell>
        </row>
        <row r="149">
          <cell r="H149">
            <v>15733516885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9000000000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3500000000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631017105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2602499780</v>
          </cell>
        </row>
        <row r="188">
          <cell r="I188">
            <v>0</v>
          </cell>
        </row>
        <row r="192">
          <cell r="I192">
            <v>-160502749513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2">
          <cell r="I202">
            <v>160502749513</v>
          </cell>
        </row>
        <row r="206">
          <cell r="H206">
            <v>-430703018447.27</v>
          </cell>
        </row>
        <row r="207">
          <cell r="H207">
            <v>-429482278593.27</v>
          </cell>
        </row>
        <row r="208">
          <cell r="H208">
            <v>-397806199157.32</v>
          </cell>
        </row>
        <row r="209">
          <cell r="H209">
            <v>-10251184326.95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-21424895109</v>
          </cell>
        </row>
        <row r="213">
          <cell r="H213">
            <v>-1220739854</v>
          </cell>
        </row>
        <row r="214">
          <cell r="H214">
            <v>-451716864</v>
          </cell>
        </row>
        <row r="215">
          <cell r="H215">
            <v>0</v>
          </cell>
        </row>
        <row r="216">
          <cell r="H216">
            <v>-769022990</v>
          </cell>
        </row>
        <row r="218">
          <cell r="I218">
            <v>-430703018447.27</v>
          </cell>
        </row>
        <row r="219">
          <cell r="I219">
            <v>-422705148573.27</v>
          </cell>
        </row>
        <row r="220">
          <cell r="I220">
            <v>-157633948894</v>
          </cell>
        </row>
        <row r="221">
          <cell r="I221">
            <v>-236729168362.27002</v>
          </cell>
        </row>
        <row r="222">
          <cell r="I222">
            <v>-18386399505</v>
          </cell>
        </row>
        <row r="226">
          <cell r="I226">
            <v>-473173049</v>
          </cell>
        </row>
        <row r="227">
          <cell r="I227">
            <v>0</v>
          </cell>
        </row>
        <row r="228">
          <cell r="I228">
            <v>-9482458763</v>
          </cell>
        </row>
        <row r="229">
          <cell r="I229">
            <v>-7997869874</v>
          </cell>
        </row>
        <row r="230">
          <cell r="I230">
            <v>-701136476</v>
          </cell>
        </row>
        <row r="231">
          <cell r="I231">
            <v>0</v>
          </cell>
        </row>
        <row r="232">
          <cell r="I232">
            <v>-631040000</v>
          </cell>
        </row>
        <row r="233">
          <cell r="I233">
            <v>-6665693398</v>
          </cell>
        </row>
        <row r="238">
          <cell r="H238">
            <v>284866385.7950376</v>
          </cell>
        </row>
        <row r="239">
          <cell r="I239">
            <v>284866385.7950376</v>
          </cell>
        </row>
        <row r="242">
          <cell r="H242">
            <v>-141649020</v>
          </cell>
        </row>
        <row r="243">
          <cell r="I243">
            <v>-141649020</v>
          </cell>
        </row>
        <row r="246">
          <cell r="H246">
            <v>44663692.53972222</v>
          </cell>
        </row>
        <row r="247">
          <cell r="I247">
            <v>44663692.53972222</v>
          </cell>
        </row>
        <row r="251">
          <cell r="H251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5">
          <cell r="G265">
            <v>1</v>
          </cell>
          <cell r="I265">
            <v>-1745453665727.2388</v>
          </cell>
        </row>
        <row r="266">
          <cell r="G266">
            <v>11</v>
          </cell>
          <cell r="I266">
            <v>-1745738532113.0337</v>
          </cell>
        </row>
        <row r="267">
          <cell r="I267">
            <v>284866385.7950376</v>
          </cell>
        </row>
        <row r="269">
          <cell r="G269">
            <v>31</v>
          </cell>
          <cell r="I269">
            <v>-16697907646</v>
          </cell>
        </row>
        <row r="270">
          <cell r="G270">
            <v>32</v>
          </cell>
          <cell r="I270">
            <v>-16556258626</v>
          </cell>
        </row>
        <row r="271">
          <cell r="I271">
            <v>-141649020</v>
          </cell>
        </row>
        <row r="273">
          <cell r="G273">
            <v>11</v>
          </cell>
          <cell r="I273">
            <v>-44663692.53972222</v>
          </cell>
        </row>
        <row r="275">
          <cell r="G275">
            <v>50</v>
          </cell>
          <cell r="I275">
            <v>6292453149</v>
          </cell>
        </row>
        <row r="276">
          <cell r="G276">
            <v>61</v>
          </cell>
          <cell r="I276">
            <v>778692729</v>
          </cell>
        </row>
        <row r="277">
          <cell r="G277">
            <v>70</v>
          </cell>
          <cell r="I277">
            <v>5513760419</v>
          </cell>
        </row>
        <row r="278">
          <cell r="G278">
            <v>71</v>
          </cell>
          <cell r="I278">
            <v>26888831163.08356</v>
          </cell>
        </row>
        <row r="282">
          <cell r="H282">
            <v>-20838060000</v>
          </cell>
        </row>
        <row r="283">
          <cell r="H283">
            <v>10579950000</v>
          </cell>
        </row>
        <row r="284">
          <cell r="H284">
            <v>855360000</v>
          </cell>
        </row>
        <row r="285">
          <cell r="H285">
            <v>338580000</v>
          </cell>
        </row>
        <row r="286">
          <cell r="H286">
            <v>395010000</v>
          </cell>
        </row>
        <row r="287">
          <cell r="H287">
            <v>891000000</v>
          </cell>
        </row>
        <row r="288">
          <cell r="H288">
            <v>262440000.00000003</v>
          </cell>
        </row>
        <row r="289">
          <cell r="H289">
            <v>3117150000</v>
          </cell>
        </row>
        <row r="290">
          <cell r="H290">
            <v>394200000</v>
          </cell>
        </row>
        <row r="291">
          <cell r="H291">
            <v>1473120000</v>
          </cell>
        </row>
        <row r="292">
          <cell r="H292">
            <v>2531250000</v>
          </cell>
        </row>
        <row r="294">
          <cell r="I294">
            <v>-5015952240</v>
          </cell>
        </row>
        <row r="295">
          <cell r="I295">
            <v>2351100000</v>
          </cell>
        </row>
        <row r="296">
          <cell r="I296">
            <v>190080000</v>
          </cell>
        </row>
        <row r="297">
          <cell r="I297">
            <v>75240000</v>
          </cell>
        </row>
        <row r="298">
          <cell r="I298">
            <v>73150000</v>
          </cell>
        </row>
        <row r="299">
          <cell r="I299">
            <v>165000000</v>
          </cell>
        </row>
        <row r="300">
          <cell r="I300">
            <v>72822240</v>
          </cell>
        </row>
        <row r="301">
          <cell r="I301">
            <v>923600000</v>
          </cell>
        </row>
        <row r="302">
          <cell r="I302">
            <v>87600000</v>
          </cell>
        </row>
        <row r="303">
          <cell r="I303">
            <v>327360000</v>
          </cell>
        </row>
        <row r="304">
          <cell r="I304">
            <v>750000000</v>
          </cell>
        </row>
        <row r="307">
          <cell r="H307">
            <v>-15822107760</v>
          </cell>
        </row>
        <row r="308">
          <cell r="I308">
            <v>-15822107760</v>
          </cell>
        </row>
        <row r="311">
          <cell r="G311">
            <v>21</v>
          </cell>
          <cell r="I311">
            <v>-14067578757</v>
          </cell>
        </row>
        <row r="312">
          <cell r="G312">
            <v>25</v>
          </cell>
          <cell r="I312">
            <v>-14067578757</v>
          </cell>
        </row>
        <row r="313">
          <cell r="G313">
            <v>21</v>
          </cell>
          <cell r="I313">
            <v>-960000000</v>
          </cell>
        </row>
        <row r="314">
          <cell r="I314">
            <v>-960000000</v>
          </cell>
        </row>
        <row r="315">
          <cell r="I315">
            <v>-960000000</v>
          </cell>
        </row>
        <row r="316">
          <cell r="G316">
            <v>21</v>
          </cell>
          <cell r="I316">
            <v>-70000000</v>
          </cell>
        </row>
        <row r="317">
          <cell r="G317">
            <v>22</v>
          </cell>
          <cell r="I317">
            <v>-70000000</v>
          </cell>
        </row>
        <row r="318">
          <cell r="G318">
            <v>21</v>
          </cell>
          <cell r="I318">
            <v>-8387723859</v>
          </cell>
        </row>
        <row r="319">
          <cell r="G319">
            <v>21</v>
          </cell>
          <cell r="I319">
            <v>-2376305600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1">
      <selection activeCell="A26" sqref="A26"/>
    </sheetView>
  </sheetViews>
  <sheetFormatPr defaultColWidth="8.796875" defaultRowHeight="14.25"/>
  <cols>
    <col min="1" max="1" width="42.5" style="3" customWidth="1"/>
    <col min="2" max="2" width="7.3984375" style="3" customWidth="1"/>
    <col min="3" max="3" width="7.5" style="3" customWidth="1"/>
    <col min="4" max="4" width="16.3984375" style="3" customWidth="1"/>
    <col min="5" max="5" width="16.19921875" style="3" customWidth="1"/>
    <col min="6" max="7" width="13.09765625" style="3" customWidth="1"/>
    <col min="8" max="8" width="13" style="3" customWidth="1"/>
    <col min="9" max="9" width="13.19921875" style="3" customWidth="1"/>
    <col min="10" max="10" width="13.8984375" style="3" customWidth="1"/>
    <col min="11" max="11" width="12.19921875" style="3" customWidth="1"/>
    <col min="12" max="12" width="15.59765625" style="3" customWidth="1"/>
    <col min="13" max="13" width="17.19921875" style="3" customWidth="1"/>
    <col min="14" max="14" width="16.09765625" style="3" customWidth="1"/>
    <col min="15" max="15" width="12.3984375" style="3" customWidth="1"/>
    <col min="16" max="16384" width="9" style="3" customWidth="1"/>
  </cols>
  <sheetData>
    <row r="1" spans="1:5" ht="18">
      <c r="A1" s="1" t="s">
        <v>5</v>
      </c>
      <c r="B1" s="2"/>
      <c r="C1" s="250" t="s">
        <v>218</v>
      </c>
      <c r="D1" s="250"/>
      <c r="E1" s="250"/>
    </row>
    <row r="2" spans="2:5" ht="14.25">
      <c r="B2" s="4"/>
      <c r="C2" s="251" t="s">
        <v>6</v>
      </c>
      <c r="D2" s="251"/>
      <c r="E2" s="251"/>
    </row>
    <row r="3" spans="1:5" ht="15">
      <c r="A3" s="6"/>
      <c r="B3" s="4"/>
      <c r="C3" s="251" t="s">
        <v>7</v>
      </c>
      <c r="D3" s="251"/>
      <c r="E3" s="251"/>
    </row>
    <row r="4" spans="1:5" ht="15">
      <c r="A4" s="6"/>
      <c r="B4" s="4"/>
      <c r="C4" s="5"/>
      <c r="D4" s="5"/>
      <c r="E4" s="5"/>
    </row>
    <row r="5" spans="1:5" ht="21.75">
      <c r="A5" s="252" t="s">
        <v>8</v>
      </c>
      <c r="B5" s="252"/>
      <c r="C5" s="252"/>
      <c r="D5" s="252"/>
      <c r="E5" s="252"/>
    </row>
    <row r="6" spans="1:5" ht="15">
      <c r="A6" s="253" t="s">
        <v>219</v>
      </c>
      <c r="B6" s="253"/>
      <c r="C6" s="253"/>
      <c r="D6" s="253"/>
      <c r="E6" s="253"/>
    </row>
    <row r="7" spans="1:5" ht="15">
      <c r="A7" s="257" t="s">
        <v>220</v>
      </c>
      <c r="B7" s="257"/>
      <c r="C7" s="257"/>
      <c r="D7" s="257"/>
      <c r="E7" s="257"/>
    </row>
    <row r="8" spans="1:5" ht="15.75">
      <c r="A8" s="7"/>
      <c r="B8" s="7"/>
      <c r="C8" s="7"/>
      <c r="D8" s="258" t="s">
        <v>9</v>
      </c>
      <c r="E8" s="258"/>
    </row>
    <row r="9" spans="1:5" ht="14.25" customHeight="1">
      <c r="A9" s="259" t="s">
        <v>10</v>
      </c>
      <c r="B9" s="259" t="s">
        <v>11</v>
      </c>
      <c r="C9" s="259" t="s">
        <v>12</v>
      </c>
      <c r="D9" s="259" t="s">
        <v>13</v>
      </c>
      <c r="E9" s="259" t="s">
        <v>14</v>
      </c>
    </row>
    <row r="10" spans="1:5" ht="14.25">
      <c r="A10" s="260"/>
      <c r="B10" s="260"/>
      <c r="C10" s="260"/>
      <c r="D10" s="260"/>
      <c r="E10" s="261"/>
    </row>
    <row r="11" spans="1:5" ht="14.25">
      <c r="A11" s="8" t="s">
        <v>15</v>
      </c>
      <c r="B11" s="8" t="s">
        <v>16</v>
      </c>
      <c r="C11" s="8" t="s">
        <v>17</v>
      </c>
      <c r="D11" s="8">
        <v>1</v>
      </c>
      <c r="E11" s="8">
        <v>2</v>
      </c>
    </row>
    <row r="12" spans="1:5" ht="15.75" customHeight="1">
      <c r="A12" s="9" t="s">
        <v>18</v>
      </c>
      <c r="B12" s="10" t="s">
        <v>19</v>
      </c>
      <c r="C12" s="10"/>
      <c r="D12" s="11">
        <v>56756227435</v>
      </c>
      <c r="E12" s="11">
        <v>62378202968</v>
      </c>
    </row>
    <row r="13" spans="1:5" ht="15.75" customHeight="1">
      <c r="A13" s="12" t="s">
        <v>20</v>
      </c>
      <c r="B13" s="13" t="s">
        <v>21</v>
      </c>
      <c r="C13" s="14"/>
      <c r="D13" s="11">
        <v>3229169958</v>
      </c>
      <c r="E13" s="11">
        <v>5109681969</v>
      </c>
    </row>
    <row r="14" spans="1:5" ht="15.75" customHeight="1">
      <c r="A14" s="15" t="s">
        <v>22</v>
      </c>
      <c r="B14" s="16" t="s">
        <v>23</v>
      </c>
      <c r="C14" s="17" t="s">
        <v>24</v>
      </c>
      <c r="D14" s="18">
        <v>3229169958</v>
      </c>
      <c r="E14" s="18">
        <v>5109681969</v>
      </c>
    </row>
    <row r="15" spans="1:5" ht="15.75" customHeight="1">
      <c r="A15" s="15" t="s">
        <v>25</v>
      </c>
      <c r="B15" s="16" t="s">
        <v>26</v>
      </c>
      <c r="C15" s="17"/>
      <c r="D15" s="18">
        <v>0</v>
      </c>
      <c r="E15" s="18"/>
    </row>
    <row r="16" spans="1:5" ht="15.75" customHeight="1">
      <c r="A16" s="12" t="s">
        <v>27</v>
      </c>
      <c r="B16" s="13" t="s">
        <v>28</v>
      </c>
      <c r="C16" s="14" t="s">
        <v>29</v>
      </c>
      <c r="D16" s="11">
        <v>0</v>
      </c>
      <c r="E16" s="11">
        <v>863743990</v>
      </c>
    </row>
    <row r="17" spans="1:5" ht="15.75" customHeight="1">
      <c r="A17" s="15" t="s">
        <v>30</v>
      </c>
      <c r="B17" s="16" t="s">
        <v>31</v>
      </c>
      <c r="C17" s="17"/>
      <c r="D17" s="18">
        <v>0</v>
      </c>
      <c r="E17" s="18">
        <v>2620441674</v>
      </c>
    </row>
    <row r="18" spans="1:5" ht="15.75" customHeight="1">
      <c r="A18" s="15" t="s">
        <v>32</v>
      </c>
      <c r="B18" s="16" t="s">
        <v>33</v>
      </c>
      <c r="C18" s="17"/>
      <c r="D18" s="18">
        <v>0</v>
      </c>
      <c r="E18" s="18">
        <v>-1756697684</v>
      </c>
    </row>
    <row r="19" spans="1:5" ht="15.75" customHeight="1">
      <c r="A19" s="12" t="s">
        <v>34</v>
      </c>
      <c r="B19" s="13" t="s">
        <v>35</v>
      </c>
      <c r="C19" s="14"/>
      <c r="D19" s="11">
        <v>33366004487</v>
      </c>
      <c r="E19" s="11">
        <v>33457555081</v>
      </c>
    </row>
    <row r="20" spans="1:5" ht="15.75" customHeight="1">
      <c r="A20" s="15" t="s">
        <v>36</v>
      </c>
      <c r="B20" s="16" t="s">
        <v>37</v>
      </c>
      <c r="C20" s="17"/>
      <c r="D20" s="18">
        <v>13374318700</v>
      </c>
      <c r="E20" s="18">
        <v>9528664456</v>
      </c>
    </row>
    <row r="21" spans="1:5" ht="15.75" customHeight="1">
      <c r="A21" s="15" t="s">
        <v>38</v>
      </c>
      <c r="B21" s="16" t="s">
        <v>39</v>
      </c>
      <c r="C21" s="17"/>
      <c r="D21" s="18">
        <v>14556931936</v>
      </c>
      <c r="E21" s="18">
        <v>17142084132</v>
      </c>
    </row>
    <row r="22" spans="1:5" ht="15.75" customHeight="1">
      <c r="A22" s="15" t="s">
        <v>40</v>
      </c>
      <c r="B22" s="16" t="s">
        <v>41</v>
      </c>
      <c r="C22" s="17"/>
      <c r="D22" s="18">
        <v>0</v>
      </c>
      <c r="E22" s="18"/>
    </row>
    <row r="23" spans="1:5" ht="15.75" customHeight="1">
      <c r="A23" s="15" t="s">
        <v>42</v>
      </c>
      <c r="B23" s="16" t="s">
        <v>43</v>
      </c>
      <c r="C23" s="17"/>
      <c r="D23" s="18">
        <v>0</v>
      </c>
      <c r="E23" s="18"/>
    </row>
    <row r="24" spans="1:5" ht="15.75" customHeight="1">
      <c r="A24" s="15" t="s">
        <v>44</v>
      </c>
      <c r="B24" s="17">
        <v>135</v>
      </c>
      <c r="C24" s="17" t="s">
        <v>45</v>
      </c>
      <c r="D24" s="18">
        <v>5434753851</v>
      </c>
      <c r="E24" s="18">
        <v>6786806493</v>
      </c>
    </row>
    <row r="25" spans="1:5" ht="15.75" customHeight="1">
      <c r="A25" s="15" t="s">
        <v>46</v>
      </c>
      <c r="B25" s="16" t="s">
        <v>47</v>
      </c>
      <c r="C25" s="17"/>
      <c r="D25" s="18">
        <v>0</v>
      </c>
      <c r="E25" s="18"/>
    </row>
    <row r="26" spans="1:5" ht="15.75" customHeight="1">
      <c r="A26" s="12" t="s">
        <v>48</v>
      </c>
      <c r="B26" s="13" t="s">
        <v>49</v>
      </c>
      <c r="C26" s="14"/>
      <c r="D26" s="11">
        <v>17781496813</v>
      </c>
      <c r="E26" s="11">
        <v>21180380955</v>
      </c>
    </row>
    <row r="27" spans="1:5" ht="15.75" customHeight="1">
      <c r="A27" s="15" t="s">
        <v>50</v>
      </c>
      <c r="B27" s="16" t="s">
        <v>51</v>
      </c>
      <c r="C27" s="17" t="s">
        <v>52</v>
      </c>
      <c r="D27" s="18">
        <v>17781496813</v>
      </c>
      <c r="E27" s="18">
        <v>21180380955</v>
      </c>
    </row>
    <row r="28" spans="1:5" ht="15.75" customHeight="1">
      <c r="A28" s="15" t="s">
        <v>53</v>
      </c>
      <c r="B28" s="16" t="s">
        <v>54</v>
      </c>
      <c r="C28" s="17"/>
      <c r="D28" s="18">
        <v>0</v>
      </c>
      <c r="E28" s="18"/>
    </row>
    <row r="29" spans="1:5" ht="15.75" customHeight="1">
      <c r="A29" s="12" t="s">
        <v>55</v>
      </c>
      <c r="B29" s="13" t="s">
        <v>56</v>
      </c>
      <c r="C29" s="14"/>
      <c r="D29" s="11">
        <v>2379556177</v>
      </c>
      <c r="E29" s="11">
        <v>1766840973</v>
      </c>
    </row>
    <row r="30" spans="1:5" ht="15.75" customHeight="1">
      <c r="A30" s="15" t="s">
        <v>57</v>
      </c>
      <c r="B30" s="16" t="s">
        <v>58</v>
      </c>
      <c r="C30" s="17"/>
      <c r="D30" s="18">
        <v>0</v>
      </c>
      <c r="E30" s="18"/>
    </row>
    <row r="31" spans="1:5" ht="15.75" customHeight="1">
      <c r="A31" s="15" t="s">
        <v>59</v>
      </c>
      <c r="B31" s="16" t="s">
        <v>60</v>
      </c>
      <c r="C31" s="17"/>
      <c r="D31" s="18">
        <v>0</v>
      </c>
      <c r="E31" s="18"/>
    </row>
    <row r="32" spans="1:5" ht="15.75" customHeight="1">
      <c r="A32" s="15" t="s">
        <v>61</v>
      </c>
      <c r="B32" s="17">
        <v>154</v>
      </c>
      <c r="C32" s="17" t="s">
        <v>62</v>
      </c>
      <c r="D32" s="18">
        <v>1873056177</v>
      </c>
      <c r="E32" s="18">
        <v>1188410973</v>
      </c>
    </row>
    <row r="33" spans="1:5" ht="15.75" customHeight="1">
      <c r="A33" s="15" t="s">
        <v>63</v>
      </c>
      <c r="B33" s="16" t="s">
        <v>64</v>
      </c>
      <c r="C33" s="17"/>
      <c r="D33" s="18">
        <v>506500000</v>
      </c>
      <c r="E33" s="18">
        <v>578430000</v>
      </c>
    </row>
    <row r="34" spans="1:5" ht="15.75" customHeight="1">
      <c r="A34" s="12" t="s">
        <v>65</v>
      </c>
      <c r="B34" s="13" t="s">
        <v>66</v>
      </c>
      <c r="C34" s="14"/>
      <c r="D34" s="11">
        <v>76795625660</v>
      </c>
      <c r="E34" s="11">
        <v>80340470948</v>
      </c>
    </row>
    <row r="35" spans="1:5" ht="15.75" customHeight="1">
      <c r="A35" s="12" t="s">
        <v>67</v>
      </c>
      <c r="B35" s="13" t="s">
        <v>68</v>
      </c>
      <c r="C35" s="17"/>
      <c r="D35" s="11">
        <v>0</v>
      </c>
      <c r="E35" s="11">
        <v>0</v>
      </c>
    </row>
    <row r="36" spans="1:5" ht="15.75" customHeight="1">
      <c r="A36" s="15" t="s">
        <v>69</v>
      </c>
      <c r="B36" s="16" t="s">
        <v>70</v>
      </c>
      <c r="C36" s="17"/>
      <c r="D36" s="18">
        <v>0</v>
      </c>
      <c r="E36" s="18"/>
    </row>
    <row r="37" spans="1:5" ht="15.75" customHeight="1">
      <c r="A37" s="15" t="s">
        <v>71</v>
      </c>
      <c r="B37" s="17">
        <v>212</v>
      </c>
      <c r="C37" s="17"/>
      <c r="D37" s="18">
        <v>0</v>
      </c>
      <c r="E37" s="18"/>
    </row>
    <row r="38" spans="1:5" ht="15.75" customHeight="1">
      <c r="A38" s="15" t="s">
        <v>72</v>
      </c>
      <c r="B38" s="17">
        <v>213</v>
      </c>
      <c r="C38" s="17" t="s">
        <v>73</v>
      </c>
      <c r="D38" s="18">
        <v>0</v>
      </c>
      <c r="E38" s="18"/>
    </row>
    <row r="39" spans="1:5" ht="15.75" customHeight="1">
      <c r="A39" s="15" t="s">
        <v>74</v>
      </c>
      <c r="B39" s="17">
        <v>218</v>
      </c>
      <c r="C39" s="17" t="s">
        <v>75</v>
      </c>
      <c r="D39" s="18">
        <v>42701000</v>
      </c>
      <c r="E39" s="18">
        <v>42701000</v>
      </c>
    </row>
    <row r="40" spans="1:5" ht="15.75" customHeight="1">
      <c r="A40" s="15" t="s">
        <v>76</v>
      </c>
      <c r="B40" s="16" t="s">
        <v>77</v>
      </c>
      <c r="C40" s="17"/>
      <c r="D40" s="18">
        <v>-42701000</v>
      </c>
      <c r="E40" s="18">
        <v>-42701000</v>
      </c>
    </row>
    <row r="41" spans="1:5" ht="15.75" customHeight="1">
      <c r="A41" s="12" t="s">
        <v>78</v>
      </c>
      <c r="B41" s="13" t="s">
        <v>79</v>
      </c>
      <c r="C41" s="14"/>
      <c r="D41" s="11">
        <v>61092828444</v>
      </c>
      <c r="E41" s="11">
        <v>64896752560</v>
      </c>
    </row>
    <row r="42" spans="1:5" ht="15.75" customHeight="1">
      <c r="A42" s="15" t="s">
        <v>80</v>
      </c>
      <c r="B42" s="16" t="s">
        <v>81</v>
      </c>
      <c r="C42" s="17" t="s">
        <v>82</v>
      </c>
      <c r="D42" s="11">
        <v>56566597963</v>
      </c>
      <c r="E42" s="11">
        <v>59557944050</v>
      </c>
    </row>
    <row r="43" spans="1:5" ht="15.75" customHeight="1">
      <c r="A43" s="15" t="s">
        <v>83</v>
      </c>
      <c r="B43" s="16" t="s">
        <v>84</v>
      </c>
      <c r="C43" s="17"/>
      <c r="D43" s="18">
        <v>94243650381</v>
      </c>
      <c r="E43" s="18">
        <v>91038847708</v>
      </c>
    </row>
    <row r="44" spans="1:5" ht="15.75" customHeight="1">
      <c r="A44" s="15" t="s">
        <v>85</v>
      </c>
      <c r="B44" s="16" t="s">
        <v>86</v>
      </c>
      <c r="C44" s="17"/>
      <c r="D44" s="18">
        <v>-37677052418</v>
      </c>
      <c r="E44" s="18">
        <v>-31480903658</v>
      </c>
    </row>
    <row r="45" spans="1:5" ht="15.75" customHeight="1">
      <c r="A45" s="15" t="s">
        <v>87</v>
      </c>
      <c r="B45" s="16" t="s">
        <v>88</v>
      </c>
      <c r="C45" s="17" t="s">
        <v>89</v>
      </c>
      <c r="D45" s="19">
        <v>0</v>
      </c>
      <c r="E45" s="19"/>
    </row>
    <row r="46" spans="1:5" ht="15.75" customHeight="1">
      <c r="A46" s="15" t="s">
        <v>83</v>
      </c>
      <c r="B46" s="16" t="s">
        <v>90</v>
      </c>
      <c r="C46" s="17"/>
      <c r="D46" s="18">
        <v>0</v>
      </c>
      <c r="E46" s="18"/>
    </row>
    <row r="47" spans="1:5" ht="15.75" customHeight="1">
      <c r="A47" s="15" t="s">
        <v>85</v>
      </c>
      <c r="B47" s="16" t="s">
        <v>91</v>
      </c>
      <c r="C47" s="17"/>
      <c r="D47" s="18">
        <v>0</v>
      </c>
      <c r="E47" s="18"/>
    </row>
    <row r="48" spans="1:5" ht="15.75" customHeight="1">
      <c r="A48" s="15" t="s">
        <v>92</v>
      </c>
      <c r="B48" s="16" t="s">
        <v>93</v>
      </c>
      <c r="C48" s="17" t="s">
        <v>94</v>
      </c>
      <c r="D48" s="11">
        <v>0</v>
      </c>
      <c r="E48" s="11"/>
    </row>
    <row r="49" spans="1:5" ht="15.75" customHeight="1">
      <c r="A49" s="15" t="s">
        <v>83</v>
      </c>
      <c r="B49" s="16" t="s">
        <v>95</v>
      </c>
      <c r="C49" s="17"/>
      <c r="D49" s="18">
        <v>0</v>
      </c>
      <c r="E49" s="18"/>
    </row>
    <row r="50" spans="1:5" ht="15.75" customHeight="1">
      <c r="A50" s="15" t="s">
        <v>85</v>
      </c>
      <c r="B50" s="16" t="s">
        <v>96</v>
      </c>
      <c r="C50" s="17"/>
      <c r="D50" s="18">
        <v>0</v>
      </c>
      <c r="E50" s="18"/>
    </row>
    <row r="51" spans="1:5" ht="15.75" customHeight="1">
      <c r="A51" s="15" t="s">
        <v>97</v>
      </c>
      <c r="B51" s="16" t="s">
        <v>98</v>
      </c>
      <c r="C51" s="17" t="s">
        <v>99</v>
      </c>
      <c r="D51" s="18">
        <v>4526230481</v>
      </c>
      <c r="E51" s="18">
        <v>5338808510</v>
      </c>
    </row>
    <row r="52" spans="1:5" ht="15.75" customHeight="1">
      <c r="A52" s="12" t="s">
        <v>100</v>
      </c>
      <c r="B52" s="13" t="s">
        <v>101</v>
      </c>
      <c r="C52" s="14" t="s">
        <v>102</v>
      </c>
      <c r="D52" s="11"/>
      <c r="E52" s="11"/>
    </row>
    <row r="53" spans="1:5" ht="15.75" customHeight="1">
      <c r="A53" s="15" t="s">
        <v>103</v>
      </c>
      <c r="B53" s="16" t="s">
        <v>104</v>
      </c>
      <c r="C53" s="17"/>
      <c r="D53" s="18">
        <v>0</v>
      </c>
      <c r="E53" s="18"/>
    </row>
    <row r="54" spans="1:5" ht="15.75" customHeight="1">
      <c r="A54" s="15" t="s">
        <v>105</v>
      </c>
      <c r="B54" s="16" t="s">
        <v>106</v>
      </c>
      <c r="C54" s="17"/>
      <c r="D54" s="18">
        <v>0</v>
      </c>
      <c r="E54" s="18"/>
    </row>
    <row r="55" spans="1:5" ht="15.75" customHeight="1">
      <c r="A55" s="12" t="s">
        <v>107</v>
      </c>
      <c r="B55" s="13" t="s">
        <v>108</v>
      </c>
      <c r="C55" s="14"/>
      <c r="D55" s="11">
        <v>5370234396</v>
      </c>
      <c r="E55" s="11">
        <v>5262582924</v>
      </c>
    </row>
    <row r="56" spans="1:5" ht="15.75" customHeight="1">
      <c r="A56" s="15" t="s">
        <v>109</v>
      </c>
      <c r="B56" s="16" t="s">
        <v>110</v>
      </c>
      <c r="C56" s="17"/>
      <c r="D56" s="18">
        <v>0</v>
      </c>
      <c r="E56" s="18"/>
    </row>
    <row r="57" spans="1:5" ht="15.75" customHeight="1">
      <c r="A57" s="15" t="s">
        <v>111</v>
      </c>
      <c r="B57" s="16" t="s">
        <v>112</v>
      </c>
      <c r="C57" s="17"/>
      <c r="D57" s="18">
        <v>4370234396</v>
      </c>
      <c r="E57" s="18">
        <v>4362582924</v>
      </c>
    </row>
    <row r="58" spans="1:5" ht="15.75" customHeight="1">
      <c r="A58" s="15" t="s">
        <v>113</v>
      </c>
      <c r="B58" s="16" t="s">
        <v>114</v>
      </c>
      <c r="C58" s="17" t="s">
        <v>115</v>
      </c>
      <c r="D58" s="18">
        <v>1000000000</v>
      </c>
      <c r="E58" s="18">
        <v>900000000</v>
      </c>
    </row>
    <row r="59" spans="1:5" ht="15.75" customHeight="1">
      <c r="A59" s="15" t="s">
        <v>116</v>
      </c>
      <c r="B59" s="16" t="s">
        <v>117</v>
      </c>
      <c r="C59" s="17"/>
      <c r="D59" s="18">
        <v>0</v>
      </c>
      <c r="E59" s="18"/>
    </row>
    <row r="60" spans="1:5" ht="15.75" customHeight="1">
      <c r="A60" s="12" t="s">
        <v>118</v>
      </c>
      <c r="B60" s="13" t="s">
        <v>119</v>
      </c>
      <c r="C60" s="14"/>
      <c r="D60" s="11">
        <v>10332562820</v>
      </c>
      <c r="E60" s="11">
        <v>10181135464</v>
      </c>
    </row>
    <row r="61" spans="1:5" ht="15.75" customHeight="1">
      <c r="A61" s="15" t="s">
        <v>120</v>
      </c>
      <c r="B61" s="16" t="s">
        <v>121</v>
      </c>
      <c r="C61" s="17" t="s">
        <v>122</v>
      </c>
      <c r="D61" s="18">
        <v>9929521339</v>
      </c>
      <c r="E61" s="18">
        <v>9743886234</v>
      </c>
    </row>
    <row r="62" spans="1:5" ht="15.75" customHeight="1">
      <c r="A62" s="15" t="s">
        <v>123</v>
      </c>
      <c r="B62" s="16" t="s">
        <v>124</v>
      </c>
      <c r="C62" s="17" t="s">
        <v>125</v>
      </c>
      <c r="D62" s="18">
        <v>395541481</v>
      </c>
      <c r="E62" s="18">
        <v>429749230</v>
      </c>
    </row>
    <row r="63" spans="1:5" ht="15.75" customHeight="1">
      <c r="A63" s="15" t="s">
        <v>126</v>
      </c>
      <c r="B63" s="16" t="s">
        <v>127</v>
      </c>
      <c r="C63" s="17"/>
      <c r="D63" s="18">
        <v>7500000</v>
      </c>
      <c r="E63" s="18">
        <v>7500000</v>
      </c>
    </row>
    <row r="64" spans="1:5" ht="15.75" customHeight="1">
      <c r="A64" s="20" t="s">
        <v>128</v>
      </c>
      <c r="B64" s="21">
        <v>269</v>
      </c>
      <c r="C64" s="21"/>
      <c r="D64" s="22">
        <v>0</v>
      </c>
      <c r="E64" s="22"/>
    </row>
    <row r="65" spans="1:5" ht="15.75" customHeight="1">
      <c r="A65" s="23" t="s">
        <v>129</v>
      </c>
      <c r="B65" s="13" t="s">
        <v>130</v>
      </c>
      <c r="C65" s="14"/>
      <c r="D65" s="11">
        <v>133551853095</v>
      </c>
      <c r="E65" s="11">
        <v>142718673916</v>
      </c>
    </row>
    <row r="66" spans="1:5" ht="15.75" customHeight="1">
      <c r="A66" s="23"/>
      <c r="B66" s="13"/>
      <c r="C66" s="17"/>
      <c r="D66" s="18"/>
      <c r="E66" s="18"/>
    </row>
    <row r="67" spans="1:5" ht="15.75" customHeight="1">
      <c r="A67" s="23" t="s">
        <v>131</v>
      </c>
      <c r="B67" s="13" t="s">
        <v>132</v>
      </c>
      <c r="C67" s="17"/>
      <c r="D67" s="18"/>
      <c r="E67" s="18"/>
    </row>
    <row r="68" spans="1:5" ht="15.75" customHeight="1">
      <c r="A68" s="12" t="s">
        <v>133</v>
      </c>
      <c r="B68" s="13" t="s">
        <v>134</v>
      </c>
      <c r="C68" s="14"/>
      <c r="D68" s="11">
        <v>55288052210</v>
      </c>
      <c r="E68" s="11">
        <v>51186800325</v>
      </c>
    </row>
    <row r="69" spans="1:5" ht="15.75" customHeight="1">
      <c r="A69" s="12" t="s">
        <v>135</v>
      </c>
      <c r="B69" s="13" t="s">
        <v>136</v>
      </c>
      <c r="C69" s="14"/>
      <c r="D69" s="11">
        <v>54831092960</v>
      </c>
      <c r="E69" s="11">
        <v>48249043481</v>
      </c>
    </row>
    <row r="70" spans="1:5" ht="15.75" customHeight="1">
      <c r="A70" s="15" t="s">
        <v>137</v>
      </c>
      <c r="B70" s="16" t="s">
        <v>138</v>
      </c>
      <c r="C70" s="17" t="s">
        <v>139</v>
      </c>
      <c r="D70" s="18">
        <v>10500000000</v>
      </c>
      <c r="E70" s="18">
        <v>1304450000</v>
      </c>
    </row>
    <row r="71" spans="1:5" ht="15.75" customHeight="1">
      <c r="A71" s="15" t="s">
        <v>140</v>
      </c>
      <c r="B71" s="16" t="s">
        <v>141</v>
      </c>
      <c r="C71" s="17"/>
      <c r="D71" s="18">
        <v>14608803989</v>
      </c>
      <c r="E71" s="18">
        <v>13397922533</v>
      </c>
    </row>
    <row r="72" spans="1:5" ht="15.75" customHeight="1">
      <c r="A72" s="15" t="s">
        <v>142</v>
      </c>
      <c r="B72" s="16" t="s">
        <v>143</v>
      </c>
      <c r="C72" s="17"/>
      <c r="D72" s="18">
        <v>25117881258</v>
      </c>
      <c r="E72" s="18">
        <v>26658082140</v>
      </c>
    </row>
    <row r="73" spans="1:5" ht="15.75" customHeight="1">
      <c r="A73" s="15" t="s">
        <v>144</v>
      </c>
      <c r="B73" s="16" t="s">
        <v>145</v>
      </c>
      <c r="C73" s="17" t="s">
        <v>146</v>
      </c>
      <c r="D73" s="18">
        <v>818482669</v>
      </c>
      <c r="E73" s="18">
        <v>69348273</v>
      </c>
    </row>
    <row r="74" spans="1:5" ht="15.75" customHeight="1">
      <c r="A74" s="15" t="s">
        <v>147</v>
      </c>
      <c r="B74" s="16" t="s">
        <v>148</v>
      </c>
      <c r="C74" s="17"/>
      <c r="D74" s="18">
        <v>1581638563</v>
      </c>
      <c r="E74" s="18">
        <v>3750228620</v>
      </c>
    </row>
    <row r="75" spans="1:5" ht="15.75" customHeight="1">
      <c r="A75" s="15" t="s">
        <v>149</v>
      </c>
      <c r="B75" s="16" t="s">
        <v>150</v>
      </c>
      <c r="C75" s="17" t="s">
        <v>151</v>
      </c>
      <c r="D75" s="18">
        <v>143636364</v>
      </c>
      <c r="E75" s="18">
        <v>925338780</v>
      </c>
    </row>
    <row r="76" spans="1:5" ht="15.75" customHeight="1">
      <c r="A76" s="15" t="s">
        <v>152</v>
      </c>
      <c r="B76" s="16" t="s">
        <v>153</v>
      </c>
      <c r="C76" s="17"/>
      <c r="D76" s="18">
        <v>0</v>
      </c>
      <c r="E76" s="18"/>
    </row>
    <row r="77" spans="1:5" ht="15.75" customHeight="1">
      <c r="A77" s="15" t="s">
        <v>154</v>
      </c>
      <c r="B77" s="16" t="s">
        <v>155</v>
      </c>
      <c r="C77" s="17"/>
      <c r="D77" s="18">
        <v>0</v>
      </c>
      <c r="E77" s="18"/>
    </row>
    <row r="78" spans="1:5" ht="15.75" customHeight="1">
      <c r="A78" s="15" t="s">
        <v>156</v>
      </c>
      <c r="B78" s="16" t="s">
        <v>157</v>
      </c>
      <c r="C78" s="17" t="s">
        <v>158</v>
      </c>
      <c r="D78" s="18">
        <v>1289586017</v>
      </c>
      <c r="E78" s="18">
        <v>1741859035</v>
      </c>
    </row>
    <row r="79" spans="1:5" ht="15.75" customHeight="1">
      <c r="A79" s="15" t="s">
        <v>215</v>
      </c>
      <c r="B79" s="17">
        <v>320</v>
      </c>
      <c r="C79" s="17"/>
      <c r="D79" s="18">
        <v>0</v>
      </c>
      <c r="E79" s="18"/>
    </row>
    <row r="80" spans="1:5" ht="15.75" customHeight="1">
      <c r="A80" s="15" t="s">
        <v>216</v>
      </c>
      <c r="B80" s="17">
        <v>323</v>
      </c>
      <c r="C80" s="17"/>
      <c r="D80" s="18">
        <v>771064100</v>
      </c>
      <c r="E80" s="18">
        <v>401814100</v>
      </c>
    </row>
    <row r="81" spans="1:5" ht="15.75" customHeight="1">
      <c r="A81" s="12" t="s">
        <v>159</v>
      </c>
      <c r="B81" s="14">
        <v>330</v>
      </c>
      <c r="C81" s="14"/>
      <c r="D81" s="11">
        <v>456959250</v>
      </c>
      <c r="E81" s="11">
        <v>2937756844</v>
      </c>
    </row>
    <row r="82" spans="1:5" ht="15.75" customHeight="1">
      <c r="A82" s="15" t="s">
        <v>160</v>
      </c>
      <c r="B82" s="17">
        <v>331</v>
      </c>
      <c r="C82" s="17"/>
      <c r="D82" s="18">
        <v>0</v>
      </c>
      <c r="E82" s="18"/>
    </row>
    <row r="83" spans="1:5" ht="15.75" customHeight="1">
      <c r="A83" s="15" t="s">
        <v>161</v>
      </c>
      <c r="B83" s="17">
        <v>332</v>
      </c>
      <c r="C83" s="17" t="s">
        <v>162</v>
      </c>
      <c r="D83" s="18">
        <v>0</v>
      </c>
      <c r="E83" s="18"/>
    </row>
    <row r="84" spans="1:5" ht="15.75" customHeight="1">
      <c r="A84" s="15" t="s">
        <v>163</v>
      </c>
      <c r="B84" s="17">
        <v>333</v>
      </c>
      <c r="C84" s="17"/>
      <c r="D84" s="18">
        <v>0</v>
      </c>
      <c r="E84" s="18"/>
    </row>
    <row r="85" spans="1:5" ht="15.75" customHeight="1">
      <c r="A85" s="15" t="s">
        <v>164</v>
      </c>
      <c r="B85" s="17">
        <v>334</v>
      </c>
      <c r="C85" s="17" t="s">
        <v>165</v>
      </c>
      <c r="D85" s="18">
        <v>0</v>
      </c>
      <c r="E85" s="18">
        <v>2475597469</v>
      </c>
    </row>
    <row r="86" spans="1:5" ht="15.75" customHeight="1">
      <c r="A86" s="15" t="s">
        <v>166</v>
      </c>
      <c r="B86" s="17">
        <v>335</v>
      </c>
      <c r="C86" s="17" t="s">
        <v>125</v>
      </c>
      <c r="D86" s="18">
        <v>0</v>
      </c>
      <c r="E86" s="18"/>
    </row>
    <row r="87" spans="1:5" ht="15.75" customHeight="1">
      <c r="A87" s="15" t="s">
        <v>167</v>
      </c>
      <c r="B87" s="17">
        <v>336</v>
      </c>
      <c r="C87" s="17"/>
      <c r="D87" s="18">
        <v>456959250</v>
      </c>
      <c r="E87" s="18">
        <v>462159375</v>
      </c>
    </row>
    <row r="88" spans="1:5" ht="15.75" customHeight="1">
      <c r="A88" s="15" t="s">
        <v>168</v>
      </c>
      <c r="B88" s="17">
        <v>337</v>
      </c>
      <c r="C88" s="17"/>
      <c r="D88" s="18">
        <v>0</v>
      </c>
      <c r="E88" s="18"/>
    </row>
    <row r="89" spans="1:5" ht="15.75" customHeight="1">
      <c r="A89" s="15" t="s">
        <v>169</v>
      </c>
      <c r="B89" s="17">
        <v>338</v>
      </c>
      <c r="C89" s="17"/>
      <c r="D89" s="18">
        <v>0</v>
      </c>
      <c r="E89" s="18"/>
    </row>
    <row r="90" spans="1:5" ht="15.75" customHeight="1">
      <c r="A90" s="15" t="s">
        <v>170</v>
      </c>
      <c r="B90" s="17">
        <v>339</v>
      </c>
      <c r="C90" s="17"/>
      <c r="D90" s="18">
        <v>0</v>
      </c>
      <c r="E90" s="18"/>
    </row>
    <row r="91" spans="1:5" ht="15.75" customHeight="1">
      <c r="A91" s="15" t="s">
        <v>171</v>
      </c>
      <c r="B91" s="17">
        <v>340</v>
      </c>
      <c r="C91" s="17"/>
      <c r="D91" s="18">
        <v>0</v>
      </c>
      <c r="E91" s="18"/>
    </row>
    <row r="92" spans="1:5" ht="15.75" customHeight="1">
      <c r="A92" s="12" t="s">
        <v>172</v>
      </c>
      <c r="B92" s="13" t="s">
        <v>173</v>
      </c>
      <c r="C92" s="14"/>
      <c r="D92" s="11">
        <v>78263800885</v>
      </c>
      <c r="E92" s="11">
        <v>91531873591</v>
      </c>
    </row>
    <row r="93" spans="1:5" ht="15.75" customHeight="1">
      <c r="A93" s="12" t="s">
        <v>174</v>
      </c>
      <c r="B93" s="13" t="s">
        <v>175</v>
      </c>
      <c r="C93" s="14" t="s">
        <v>176</v>
      </c>
      <c r="D93" s="11">
        <v>78263800885</v>
      </c>
      <c r="E93" s="11">
        <v>91531873591</v>
      </c>
    </row>
    <row r="94" spans="1:5" ht="15.75" customHeight="1">
      <c r="A94" s="15" t="s">
        <v>177</v>
      </c>
      <c r="B94" s="16" t="s">
        <v>178</v>
      </c>
      <c r="C94" s="17"/>
      <c r="D94" s="18">
        <v>55680000000</v>
      </c>
      <c r="E94" s="18">
        <v>55680000000</v>
      </c>
    </row>
    <row r="95" spans="1:5" ht="15.75" customHeight="1">
      <c r="A95" s="15" t="s">
        <v>179</v>
      </c>
      <c r="B95" s="16" t="s">
        <v>180</v>
      </c>
      <c r="C95" s="17"/>
      <c r="D95" s="18">
        <v>6024502460</v>
      </c>
      <c r="E95" s="18">
        <v>6024502460</v>
      </c>
    </row>
    <row r="96" spans="1:5" ht="15.75" customHeight="1">
      <c r="A96" s="15" t="s">
        <v>181</v>
      </c>
      <c r="B96" s="16" t="s">
        <v>182</v>
      </c>
      <c r="C96" s="17"/>
      <c r="D96" s="18">
        <v>0</v>
      </c>
      <c r="E96" s="18"/>
    </row>
    <row r="97" spans="1:5" ht="15.75" customHeight="1">
      <c r="A97" s="15" t="s">
        <v>183</v>
      </c>
      <c r="B97" s="16" t="s">
        <v>184</v>
      </c>
      <c r="C97" s="17"/>
      <c r="D97" s="18">
        <v>0</v>
      </c>
      <c r="E97" s="18"/>
    </row>
    <row r="98" spans="1:5" ht="15.75" customHeight="1">
      <c r="A98" s="15" t="s">
        <v>185</v>
      </c>
      <c r="B98" s="16" t="s">
        <v>186</v>
      </c>
      <c r="C98" s="17"/>
      <c r="D98" s="18">
        <v>0</v>
      </c>
      <c r="E98" s="18"/>
    </row>
    <row r="99" spans="1:5" ht="15.75" customHeight="1">
      <c r="A99" s="15" t="s">
        <v>187</v>
      </c>
      <c r="B99" s="16" t="s">
        <v>188</v>
      </c>
      <c r="C99" s="17"/>
      <c r="D99" s="18">
        <v>0</v>
      </c>
      <c r="E99" s="18"/>
    </row>
    <row r="100" spans="1:5" ht="15.75" customHeight="1">
      <c r="A100" s="15" t="s">
        <v>189</v>
      </c>
      <c r="B100" s="16" t="s">
        <v>190</v>
      </c>
      <c r="C100" s="17"/>
      <c r="D100" s="18">
        <v>15013122301</v>
      </c>
      <c r="E100" s="18">
        <v>13633915177</v>
      </c>
    </row>
    <row r="101" spans="1:5" ht="15.75" customHeight="1">
      <c r="A101" s="15" t="s">
        <v>191</v>
      </c>
      <c r="B101" s="16" t="s">
        <v>192</v>
      </c>
      <c r="C101" s="17"/>
      <c r="D101" s="18">
        <v>3684066865</v>
      </c>
      <c r="E101" s="18">
        <v>3098213858</v>
      </c>
    </row>
    <row r="102" spans="1:5" ht="15.75" customHeight="1">
      <c r="A102" s="15" t="s">
        <v>193</v>
      </c>
      <c r="B102" s="16" t="s">
        <v>194</v>
      </c>
      <c r="C102" s="17"/>
      <c r="D102" s="18">
        <v>0</v>
      </c>
      <c r="E102" s="18"/>
    </row>
    <row r="103" spans="1:5" ht="15.75" customHeight="1">
      <c r="A103" s="15" t="s">
        <v>195</v>
      </c>
      <c r="B103" s="16" t="s">
        <v>196</v>
      </c>
      <c r="C103" s="17"/>
      <c r="D103" s="18">
        <v>-2137890741</v>
      </c>
      <c r="E103" s="18">
        <v>13095242096</v>
      </c>
    </row>
    <row r="104" spans="1:5" ht="15.75" customHeight="1">
      <c r="A104" s="15" t="s">
        <v>197</v>
      </c>
      <c r="B104" s="16" t="s">
        <v>198</v>
      </c>
      <c r="C104" s="17"/>
      <c r="D104" s="18">
        <v>0</v>
      </c>
      <c r="E104" s="18"/>
    </row>
    <row r="105" spans="1:5" ht="15.75" customHeight="1">
      <c r="A105" s="15" t="s">
        <v>199</v>
      </c>
      <c r="B105" s="17">
        <v>422</v>
      </c>
      <c r="C105" s="17"/>
      <c r="D105" s="18">
        <v>0</v>
      </c>
      <c r="E105" s="18"/>
    </row>
    <row r="106" spans="1:5" ht="15.75" customHeight="1">
      <c r="A106" s="12" t="s">
        <v>200</v>
      </c>
      <c r="B106" s="14">
        <v>430</v>
      </c>
      <c r="C106" s="14"/>
      <c r="D106" s="11">
        <v>0</v>
      </c>
      <c r="E106" s="11"/>
    </row>
    <row r="107" spans="1:5" ht="15.75" customHeight="1">
      <c r="A107" s="15" t="s">
        <v>201</v>
      </c>
      <c r="B107" s="17">
        <v>432</v>
      </c>
      <c r="C107" s="17" t="s">
        <v>202</v>
      </c>
      <c r="D107" s="18">
        <v>0</v>
      </c>
      <c r="E107" s="18"/>
    </row>
    <row r="108" spans="1:5" ht="15.75" customHeight="1">
      <c r="A108" s="15" t="s">
        <v>203</v>
      </c>
      <c r="B108" s="17">
        <v>433</v>
      </c>
      <c r="C108" s="17"/>
      <c r="D108" s="18">
        <v>0</v>
      </c>
      <c r="E108" s="18"/>
    </row>
    <row r="109" spans="1:5" ht="15.75" customHeight="1">
      <c r="A109" s="20" t="s">
        <v>204</v>
      </c>
      <c r="B109" s="24">
        <v>439</v>
      </c>
      <c r="C109" s="24"/>
      <c r="D109" s="25">
        <v>0</v>
      </c>
      <c r="E109" s="25"/>
    </row>
    <row r="110" spans="1:7" ht="15.75" customHeight="1">
      <c r="A110" s="23" t="s">
        <v>205</v>
      </c>
      <c r="B110" s="13">
        <v>440</v>
      </c>
      <c r="C110" s="14"/>
      <c r="D110" s="11">
        <v>133551853095</v>
      </c>
      <c r="E110" s="11">
        <v>142718673916</v>
      </c>
      <c r="F110" s="26">
        <f>+D110-D65</f>
        <v>0</v>
      </c>
      <c r="G110" s="26">
        <f>+E110-E65</f>
        <v>0</v>
      </c>
    </row>
    <row r="111" spans="1:5" ht="15.75" customHeight="1">
      <c r="A111" s="27"/>
      <c r="B111" s="28"/>
      <c r="C111" s="29"/>
      <c r="D111" s="30"/>
      <c r="E111" s="30"/>
    </row>
    <row r="112" spans="1:5" ht="15.75" customHeight="1">
      <c r="A112" s="31" t="s">
        <v>206</v>
      </c>
      <c r="B112" s="32"/>
      <c r="C112" s="33"/>
      <c r="D112" s="34"/>
      <c r="E112" s="34"/>
    </row>
    <row r="113" spans="1:5" ht="15.75" customHeight="1">
      <c r="A113" s="35" t="s">
        <v>207</v>
      </c>
      <c r="B113" s="36">
        <v>24</v>
      </c>
      <c r="C113" s="37"/>
      <c r="D113" s="18">
        <f>+'[1]BCDKT THCTHN'!I346</f>
        <v>0</v>
      </c>
      <c r="E113" s="38">
        <v>0</v>
      </c>
    </row>
    <row r="114" spans="1:5" ht="15.75" customHeight="1">
      <c r="A114" s="15" t="s">
        <v>208</v>
      </c>
      <c r="B114" s="39" t="s">
        <v>132</v>
      </c>
      <c r="C114" s="40"/>
      <c r="D114" s="18">
        <f>+'[1]BCDKT THCTHN'!I347</f>
        <v>0</v>
      </c>
      <c r="E114" s="18">
        <v>0</v>
      </c>
    </row>
    <row r="115" spans="1:5" ht="15.75" customHeight="1">
      <c r="A115" s="15" t="s">
        <v>209</v>
      </c>
      <c r="B115" s="39" t="s">
        <v>132</v>
      </c>
      <c r="C115" s="40"/>
      <c r="D115" s="18">
        <f>+'[1]BCDKT THCTHN'!I348</f>
        <v>28380000</v>
      </c>
      <c r="E115" s="18">
        <v>28380000</v>
      </c>
    </row>
    <row r="116" spans="1:5" ht="15.75" customHeight="1">
      <c r="A116" s="15" t="s">
        <v>210</v>
      </c>
      <c r="B116" s="39" t="s">
        <v>132</v>
      </c>
      <c r="C116" s="40"/>
      <c r="D116" s="18">
        <f>+'[1]BCDKT THCTHN'!I349</f>
        <v>0</v>
      </c>
      <c r="E116" s="18">
        <v>0</v>
      </c>
    </row>
    <row r="117" spans="1:5" ht="15.75" customHeight="1">
      <c r="A117" s="15" t="s">
        <v>211</v>
      </c>
      <c r="B117" s="39" t="s">
        <v>132</v>
      </c>
      <c r="C117" s="40"/>
      <c r="D117" s="18">
        <f>+'[1]BCDKT THCTHN'!I350</f>
        <v>0</v>
      </c>
      <c r="E117" s="18">
        <v>0</v>
      </c>
    </row>
    <row r="118" spans="1:5" ht="15.75" customHeight="1">
      <c r="A118" s="41" t="s">
        <v>212</v>
      </c>
      <c r="B118" s="42" t="s">
        <v>132</v>
      </c>
      <c r="C118" s="43"/>
      <c r="D118" s="18">
        <f>+'[1]BCDKT THCTHN'!I351</f>
        <v>0</v>
      </c>
      <c r="E118" s="30">
        <v>0</v>
      </c>
    </row>
    <row r="119" spans="1:5" ht="15.75" customHeight="1">
      <c r="A119" s="31"/>
      <c r="B119" s="44" t="s">
        <v>132</v>
      </c>
      <c r="C119" s="34"/>
      <c r="D119" s="34"/>
      <c r="E119" s="45"/>
    </row>
    <row r="120" spans="1:5" ht="14.25">
      <c r="A120" s="46"/>
      <c r="B120" s="47"/>
      <c r="C120" s="48"/>
      <c r="D120" s="48"/>
      <c r="E120" s="48"/>
    </row>
    <row r="121" spans="1:5" ht="15">
      <c r="A121"/>
      <c r="B121" s="254" t="s">
        <v>217</v>
      </c>
      <c r="C121" s="254"/>
      <c r="D121" s="254"/>
      <c r="E121" s="254"/>
    </row>
    <row r="122" spans="1:5" ht="18">
      <c r="A122" s="255" t="s">
        <v>213</v>
      </c>
      <c r="B122" s="255"/>
      <c r="C122" s="255"/>
      <c r="D122" s="256" t="s">
        <v>214</v>
      </c>
      <c r="E122" s="256"/>
    </row>
  </sheetData>
  <sheetProtection/>
  <mergeCells count="15">
    <mergeCell ref="A122:C122"/>
    <mergeCell ref="D122:E122"/>
    <mergeCell ref="A7:E7"/>
    <mergeCell ref="D8:E8"/>
    <mergeCell ref="A9:A10"/>
    <mergeCell ref="B9:B10"/>
    <mergeCell ref="C9:C10"/>
    <mergeCell ref="D9:D10"/>
    <mergeCell ref="E9:E10"/>
    <mergeCell ref="C1:E1"/>
    <mergeCell ref="C2:E2"/>
    <mergeCell ref="C3:E3"/>
    <mergeCell ref="A5:E5"/>
    <mergeCell ref="A6:E6"/>
    <mergeCell ref="B121:E121"/>
  </mergeCells>
  <printOptions/>
  <pageMargins left="1.08" right="0.25" top="0.43" bottom="0.21" header="0.38" footer="0.21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911"/>
  <sheetViews>
    <sheetView zoomScalePageLayoutView="0" workbookViewId="0" topLeftCell="A1">
      <selection activeCell="C26" sqref="C26"/>
    </sheetView>
  </sheetViews>
  <sheetFormatPr defaultColWidth="8.796875" defaultRowHeight="14.25"/>
  <cols>
    <col min="1" max="1" width="41.19921875" style="0" customWidth="1"/>
    <col min="2" max="2" width="16.5" style="0" customWidth="1"/>
    <col min="3" max="3" width="15.09765625" style="0" customWidth="1"/>
    <col min="4" max="4" width="14.69921875" style="0" customWidth="1"/>
    <col min="5" max="5" width="14.59765625" style="0" customWidth="1"/>
    <col min="6" max="6" width="14.69921875" style="0" customWidth="1"/>
    <col min="7" max="7" width="15.59765625" style="0" customWidth="1"/>
    <col min="8" max="8" width="13.3984375" style="0" customWidth="1"/>
    <col min="9" max="9" width="14.5" style="0" customWidth="1"/>
  </cols>
  <sheetData>
    <row r="3" spans="1:7" ht="19.5">
      <c r="A3" s="286" t="s">
        <v>818</v>
      </c>
      <c r="B3" s="286"/>
      <c r="C3" s="286"/>
      <c r="D3" s="286"/>
      <c r="E3" s="286"/>
      <c r="F3" s="286"/>
      <c r="G3" s="286"/>
    </row>
    <row r="4" ht="15">
      <c r="E4" s="241" t="s">
        <v>789</v>
      </c>
    </row>
    <row r="5" spans="1:7" ht="14.25">
      <c r="A5" s="300"/>
      <c r="B5" s="302" t="s">
        <v>790</v>
      </c>
      <c r="C5" s="302" t="s">
        <v>791</v>
      </c>
      <c r="D5" s="302" t="s">
        <v>792</v>
      </c>
      <c r="E5" s="302" t="s">
        <v>793</v>
      </c>
      <c r="F5" s="302" t="s">
        <v>794</v>
      </c>
      <c r="G5" s="302" t="s">
        <v>437</v>
      </c>
    </row>
    <row r="6" spans="1:7" ht="14.25">
      <c r="A6" s="301"/>
      <c r="B6" s="303" t="s">
        <v>795</v>
      </c>
      <c r="C6" s="303" t="s">
        <v>795</v>
      </c>
      <c r="D6" s="303"/>
      <c r="E6" s="303"/>
      <c r="F6" s="303" t="s">
        <v>796</v>
      </c>
      <c r="G6" s="303"/>
    </row>
    <row r="7" spans="1:7" ht="16.5">
      <c r="A7" s="242" t="s">
        <v>797</v>
      </c>
      <c r="B7" s="242"/>
      <c r="C7" s="243"/>
      <c r="D7" s="243"/>
      <c r="E7" s="243"/>
      <c r="F7" s="243"/>
      <c r="G7" s="243"/>
    </row>
    <row r="8" spans="1:7" ht="15">
      <c r="A8" s="244" t="s">
        <v>798</v>
      </c>
      <c r="B8" s="191">
        <v>18873400911</v>
      </c>
      <c r="C8" s="191">
        <v>105681997131</v>
      </c>
      <c r="D8" s="191">
        <v>69389243695</v>
      </c>
      <c r="E8" s="191">
        <v>0</v>
      </c>
      <c r="F8" s="191">
        <v>174872736</v>
      </c>
      <c r="G8" s="191">
        <f>SUM(B8:F8)</f>
        <v>194119514473</v>
      </c>
    </row>
    <row r="9" spans="1:7" ht="15">
      <c r="A9" s="245" t="s">
        <v>799</v>
      </c>
      <c r="B9" s="141">
        <v>7294706951</v>
      </c>
      <c r="C9" s="141">
        <v>32569028610</v>
      </c>
      <c r="D9" s="190"/>
      <c r="E9" s="190"/>
      <c r="F9" s="190"/>
      <c r="G9" s="191">
        <f>SUM(B9:F9)</f>
        <v>39863735561</v>
      </c>
    </row>
    <row r="10" spans="1:7" ht="15.75">
      <c r="A10" s="246" t="s">
        <v>800</v>
      </c>
      <c r="B10" s="146">
        <f aca="true" t="shared" si="0" ref="B10:G10">SUM(B8:B9)</f>
        <v>26168107862</v>
      </c>
      <c r="C10" s="146">
        <f t="shared" si="0"/>
        <v>138251025741</v>
      </c>
      <c r="D10" s="146">
        <f t="shared" si="0"/>
        <v>69389243695</v>
      </c>
      <c r="E10" s="146">
        <f t="shared" si="0"/>
        <v>0</v>
      </c>
      <c r="F10" s="146">
        <f t="shared" si="0"/>
        <v>174872736</v>
      </c>
      <c r="G10" s="146">
        <f t="shared" si="0"/>
        <v>233983250034</v>
      </c>
    </row>
    <row r="11" spans="1:7" ht="16.5">
      <c r="A11" s="247" t="s">
        <v>801</v>
      </c>
      <c r="B11" s="191"/>
      <c r="C11" s="191"/>
      <c r="D11" s="191"/>
      <c r="E11" s="191"/>
      <c r="F11" s="191"/>
      <c r="G11" s="191">
        <f>SUM(C11:F11)</f>
        <v>0</v>
      </c>
    </row>
    <row r="12" spans="1:7" ht="15">
      <c r="A12" s="174" t="s">
        <v>802</v>
      </c>
      <c r="B12" s="108">
        <f>638051947-20245372</f>
        <v>617806575</v>
      </c>
      <c r="C12" s="108">
        <v>2242472477</v>
      </c>
      <c r="D12" s="248">
        <v>7864850545</v>
      </c>
      <c r="E12" s="248">
        <v>0</v>
      </c>
      <c r="F12" s="248">
        <v>182602382</v>
      </c>
      <c r="G12" s="191">
        <f>SUM(B12:F12)</f>
        <v>10907731979</v>
      </c>
    </row>
    <row r="13" spans="1:8" ht="15">
      <c r="A13" s="174" t="s">
        <v>803</v>
      </c>
      <c r="B13" s="108"/>
      <c r="C13" s="108"/>
      <c r="D13" s="108"/>
      <c r="E13" s="104"/>
      <c r="F13" s="104"/>
      <c r="G13" s="108">
        <v>267533538</v>
      </c>
      <c r="H13" s="73"/>
    </row>
    <row r="14" spans="1:7" ht="15">
      <c r="A14" s="174" t="s">
        <v>804</v>
      </c>
      <c r="B14" s="108"/>
      <c r="C14" s="108"/>
      <c r="D14" s="108"/>
      <c r="E14" s="108"/>
      <c r="F14" s="108"/>
      <c r="G14" s="108">
        <f>43480000+1835792968+231597627-1634317246</f>
        <v>476553349</v>
      </c>
    </row>
    <row r="15" spans="1:7" ht="15">
      <c r="A15" s="174" t="s">
        <v>805</v>
      </c>
      <c r="B15" s="174"/>
      <c r="C15" s="108"/>
      <c r="D15" s="108"/>
      <c r="E15" s="108"/>
      <c r="F15" s="108"/>
      <c r="G15" s="108">
        <f>-2906368449+101350603</f>
        <v>-2805017846</v>
      </c>
    </row>
    <row r="16" spans="1:7" ht="15.75">
      <c r="A16" s="246" t="s">
        <v>806</v>
      </c>
      <c r="B16" s="246"/>
      <c r="C16" s="146">
        <f>SUM(C14:C15)</f>
        <v>0</v>
      </c>
      <c r="D16" s="146">
        <f>SUM(D14:D15)</f>
        <v>0</v>
      </c>
      <c r="E16" s="146">
        <f>SUM(E14:E15)</f>
        <v>0</v>
      </c>
      <c r="F16" s="146">
        <f>SUM(F14:F15)</f>
        <v>0</v>
      </c>
      <c r="G16" s="146">
        <f>+G12+G13+G14+G15</f>
        <v>8846801020</v>
      </c>
    </row>
    <row r="19" spans="1:7" ht="19.5">
      <c r="A19" s="286" t="s">
        <v>819</v>
      </c>
      <c r="B19" s="286"/>
      <c r="C19" s="286"/>
      <c r="D19" s="286"/>
      <c r="E19" s="286"/>
      <c r="F19" s="286"/>
      <c r="G19" s="286"/>
    </row>
    <row r="20" ht="15">
      <c r="E20" s="241" t="s">
        <v>789</v>
      </c>
    </row>
    <row r="21" spans="1:7" ht="14.25">
      <c r="A21" s="300"/>
      <c r="B21" s="302" t="s">
        <v>790</v>
      </c>
      <c r="C21" s="302" t="s">
        <v>791</v>
      </c>
      <c r="D21" s="302" t="s">
        <v>792</v>
      </c>
      <c r="E21" s="302" t="s">
        <v>793</v>
      </c>
      <c r="F21" s="302" t="s">
        <v>794</v>
      </c>
      <c r="G21" s="302" t="s">
        <v>437</v>
      </c>
    </row>
    <row r="22" spans="1:7" ht="14.25">
      <c r="A22" s="301"/>
      <c r="B22" s="303" t="s">
        <v>795</v>
      </c>
      <c r="C22" s="303" t="s">
        <v>795</v>
      </c>
      <c r="D22" s="303"/>
      <c r="E22" s="303"/>
      <c r="F22" s="303" t="s">
        <v>796</v>
      </c>
      <c r="G22" s="303"/>
    </row>
    <row r="23" spans="1:7" ht="16.5">
      <c r="A23" s="242" t="s">
        <v>797</v>
      </c>
      <c r="B23" s="242"/>
      <c r="C23" s="243"/>
      <c r="D23" s="243"/>
      <c r="E23" s="243"/>
      <c r="F23" s="243"/>
      <c r="G23" s="243"/>
    </row>
    <row r="24" spans="1:7" ht="15">
      <c r="A24" s="244" t="s">
        <v>798</v>
      </c>
      <c r="B24" s="191">
        <f>19747370592+100500000-5056218024</f>
        <v>14791652568</v>
      </c>
      <c r="C24" s="191">
        <f>95960304411+412499282-393814413</f>
        <v>95978989280</v>
      </c>
      <c r="D24" s="191">
        <v>60197611507</v>
      </c>
      <c r="E24" s="191">
        <v>2907164503</v>
      </c>
      <c r="F24" s="191">
        <f>720674787-378075465-90000000</f>
        <v>252599322</v>
      </c>
      <c r="G24" s="191">
        <f>SUM(B24:F24)</f>
        <v>174128017180</v>
      </c>
    </row>
    <row r="25" spans="1:7" ht="15">
      <c r="A25" s="245" t="s">
        <v>799</v>
      </c>
      <c r="B25" s="191">
        <v>5056218024</v>
      </c>
      <c r="C25" s="141">
        <f>27195517452+1759001900</f>
        <v>28954519352</v>
      </c>
      <c r="D25" s="190"/>
      <c r="E25" s="190"/>
      <c r="F25" s="190"/>
      <c r="G25" s="191">
        <f>SUM(B25:F25)</f>
        <v>34010737376</v>
      </c>
    </row>
    <row r="26" spans="1:7" ht="15.75">
      <c r="A26" s="246" t="s">
        <v>800</v>
      </c>
      <c r="B26" s="146">
        <f aca="true" t="shared" si="1" ref="B26:G26">SUM(B24:B25)</f>
        <v>19847870592</v>
      </c>
      <c r="C26" s="146">
        <f t="shared" si="1"/>
        <v>124933508632</v>
      </c>
      <c r="D26" s="146">
        <f t="shared" si="1"/>
        <v>60197611507</v>
      </c>
      <c r="E26" s="146">
        <f t="shared" si="1"/>
        <v>2907164503</v>
      </c>
      <c r="F26" s="146">
        <f t="shared" si="1"/>
        <v>252599322</v>
      </c>
      <c r="G26" s="146">
        <f t="shared" si="1"/>
        <v>208138754556</v>
      </c>
    </row>
    <row r="27" spans="1:7" ht="16.5">
      <c r="A27" s="247" t="s">
        <v>801</v>
      </c>
      <c r="B27" s="247"/>
      <c r="C27" s="191"/>
      <c r="D27" s="191"/>
      <c r="E27" s="191"/>
      <c r="F27" s="191"/>
      <c r="G27" s="191">
        <f>SUM(C27:F27)</f>
        <v>0</v>
      </c>
    </row>
    <row r="28" spans="1:9" ht="15">
      <c r="A28" s="174" t="s">
        <v>802</v>
      </c>
      <c r="B28" s="108">
        <f>-251780326+371223536</f>
        <v>119443210</v>
      </c>
      <c r="C28" s="108">
        <f>346586699-117193-720723</f>
        <v>345748783</v>
      </c>
      <c r="D28" s="248">
        <v>-3877352815</v>
      </c>
      <c r="E28" s="248">
        <v>824769738</v>
      </c>
      <c r="F28" s="248">
        <v>99945761</v>
      </c>
      <c r="G28" s="191">
        <f>SUM(B28:F28)</f>
        <v>-2487445323</v>
      </c>
      <c r="H28" s="73"/>
      <c r="I28" s="73"/>
    </row>
    <row r="29" spans="1:9" ht="15">
      <c r="A29" s="174" t="s">
        <v>803</v>
      </c>
      <c r="B29" s="174"/>
      <c r="C29" s="108"/>
      <c r="D29" s="108"/>
      <c r="E29" s="104"/>
      <c r="F29" s="104"/>
      <c r="G29" s="108">
        <f>21619323+5247200</f>
        <v>26866523</v>
      </c>
      <c r="I29" s="73"/>
    </row>
    <row r="30" spans="1:7" ht="15">
      <c r="A30" s="174" t="s">
        <v>804</v>
      </c>
      <c r="B30" s="174"/>
      <c r="C30" s="108"/>
      <c r="D30" s="108"/>
      <c r="E30" s="108"/>
      <c r="F30" s="108"/>
      <c r="G30" s="108">
        <f>40916523-G29+8692032-937207480+302159071</f>
        <v>-612306377</v>
      </c>
    </row>
    <row r="31" spans="1:9" ht="15">
      <c r="A31" s="174" t="s">
        <v>805</v>
      </c>
      <c r="B31" s="174"/>
      <c r="C31" s="108"/>
      <c r="D31" s="108"/>
      <c r="E31" s="108"/>
      <c r="F31" s="108"/>
      <c r="G31" s="108">
        <f>-521870+61656716</f>
        <v>61134846</v>
      </c>
      <c r="I31" s="73"/>
    </row>
    <row r="32" spans="1:9" ht="15.75">
      <c r="A32" s="246" t="s">
        <v>806</v>
      </c>
      <c r="B32" s="246"/>
      <c r="C32" s="146">
        <f>SUM(C30:C31)</f>
        <v>0</v>
      </c>
      <c r="D32" s="146">
        <f>SUM(D30:D31)</f>
        <v>0</v>
      </c>
      <c r="E32" s="146">
        <f>SUM(E30:E31)</f>
        <v>0</v>
      </c>
      <c r="F32" s="146">
        <f>SUM(F30:F31)</f>
        <v>0</v>
      </c>
      <c r="G32" s="146">
        <f>+G28+G29+G30+G31</f>
        <v>-3011750331</v>
      </c>
      <c r="I32" s="73"/>
    </row>
    <row r="38" spans="1:7" ht="19.5">
      <c r="A38" s="286" t="s">
        <v>820</v>
      </c>
      <c r="B38" s="286"/>
      <c r="C38" s="286"/>
      <c r="D38" s="286"/>
      <c r="E38" s="286"/>
      <c r="F38" s="286"/>
      <c r="G38" s="286"/>
    </row>
    <row r="39" ht="15">
      <c r="E39" s="241" t="s">
        <v>789</v>
      </c>
    </row>
    <row r="40" spans="1:7" ht="14.25">
      <c r="A40" s="300"/>
      <c r="B40" s="302" t="s">
        <v>790</v>
      </c>
      <c r="C40" s="302" t="s">
        <v>791</v>
      </c>
      <c r="D40" s="302" t="s">
        <v>792</v>
      </c>
      <c r="E40" s="302" t="s">
        <v>793</v>
      </c>
      <c r="F40" s="302" t="s">
        <v>794</v>
      </c>
      <c r="G40" s="302" t="s">
        <v>437</v>
      </c>
    </row>
    <row r="41" spans="1:7" ht="14.25">
      <c r="A41" s="301"/>
      <c r="B41" s="303" t="s">
        <v>795</v>
      </c>
      <c r="C41" s="303" t="s">
        <v>795</v>
      </c>
      <c r="D41" s="303"/>
      <c r="E41" s="303"/>
      <c r="F41" s="303" t="s">
        <v>796</v>
      </c>
      <c r="G41" s="303"/>
    </row>
    <row r="42" spans="1:7" ht="16.5">
      <c r="A42" s="242" t="s">
        <v>807</v>
      </c>
      <c r="B42" s="242"/>
      <c r="C42" s="243"/>
      <c r="D42" s="243"/>
      <c r="E42" s="243"/>
      <c r="F42" s="243"/>
      <c r="G42" s="243"/>
    </row>
    <row r="43" spans="1:7" ht="15">
      <c r="A43" s="244" t="s">
        <v>808</v>
      </c>
      <c r="B43" s="191">
        <v>1195398404</v>
      </c>
      <c r="C43" s="191">
        <v>3654421230</v>
      </c>
      <c r="D43" s="191">
        <v>42416986985</v>
      </c>
      <c r="E43" s="191">
        <v>0</v>
      </c>
      <c r="F43" s="191">
        <v>2723507896</v>
      </c>
      <c r="G43" s="191">
        <f>SUM(B43:F43)</f>
        <v>49990314515</v>
      </c>
    </row>
    <row r="44" spans="1:7" ht="15">
      <c r="A44" s="174" t="s">
        <v>809</v>
      </c>
      <c r="B44" s="191">
        <v>0</v>
      </c>
      <c r="C44" s="108">
        <v>514760712</v>
      </c>
      <c r="D44" s="108">
        <v>5075455922</v>
      </c>
      <c r="E44" s="108"/>
      <c r="F44" s="108"/>
      <c r="G44" s="191">
        <f>SUM(B44:F44)</f>
        <v>5590216634</v>
      </c>
    </row>
    <row r="45" spans="1:7" ht="15">
      <c r="A45" s="174" t="s">
        <v>810</v>
      </c>
      <c r="B45" s="191">
        <v>14352082989</v>
      </c>
      <c r="C45" s="108">
        <v>6434836125</v>
      </c>
      <c r="D45" s="108">
        <v>8436077821</v>
      </c>
      <c r="E45" s="108">
        <v>4507984511</v>
      </c>
      <c r="F45" s="108"/>
      <c r="G45" s="191">
        <f>SUM(B45:F45)</f>
        <v>33730981446</v>
      </c>
    </row>
    <row r="46" spans="1:7" ht="15">
      <c r="A46" s="174" t="s">
        <v>444</v>
      </c>
      <c r="B46" s="191">
        <v>5881740540</v>
      </c>
      <c r="C46" s="108">
        <v>5965429581</v>
      </c>
      <c r="D46" s="108">
        <v>1475606621</v>
      </c>
      <c r="E46" s="108">
        <v>21791474240</v>
      </c>
      <c r="F46" s="108">
        <v>4365768</v>
      </c>
      <c r="G46" s="191">
        <f>SUM(B46:F46)</f>
        <v>35118616750</v>
      </c>
    </row>
    <row r="47" spans="1:7" ht="15">
      <c r="A47" s="249" t="s">
        <v>811</v>
      </c>
      <c r="B47" s="249"/>
      <c r="C47" s="164"/>
      <c r="D47" s="164"/>
      <c r="E47" s="164"/>
      <c r="F47" s="164"/>
      <c r="G47" s="164">
        <f>+G48-SUM(G43:G46)</f>
        <v>37247198272</v>
      </c>
    </row>
    <row r="48" spans="1:9" ht="15.75">
      <c r="A48" s="246" t="s">
        <v>812</v>
      </c>
      <c r="B48" s="146"/>
      <c r="C48" s="146"/>
      <c r="D48" s="146"/>
      <c r="E48" s="146"/>
      <c r="F48" s="146"/>
      <c r="G48" s="146">
        <v>161677327617</v>
      </c>
      <c r="I48" s="146">
        <f>162324653032-647325415</f>
        <v>161677327617</v>
      </c>
    </row>
    <row r="49" spans="1:7" ht="16.5">
      <c r="A49" s="247" t="s">
        <v>813</v>
      </c>
      <c r="B49" s="247"/>
      <c r="C49" s="191"/>
      <c r="D49" s="191"/>
      <c r="E49" s="191"/>
      <c r="F49" s="191"/>
      <c r="G49" s="191"/>
    </row>
    <row r="50" spans="1:7" ht="15">
      <c r="A50" s="174" t="s">
        <v>814</v>
      </c>
      <c r="B50" s="108">
        <v>16253406876</v>
      </c>
      <c r="C50" s="108">
        <v>8124640092</v>
      </c>
      <c r="D50" s="108">
        <v>3823573346</v>
      </c>
      <c r="E50" s="108">
        <v>29962670813</v>
      </c>
      <c r="F50" s="248"/>
      <c r="G50" s="191">
        <f>SUM(B50:F50)</f>
        <v>58164291127</v>
      </c>
    </row>
    <row r="51" spans="1:7" ht="15">
      <c r="A51" s="174" t="s">
        <v>815</v>
      </c>
      <c r="B51" s="174"/>
      <c r="C51" s="108">
        <f>2332272469-144940000</f>
        <v>2187332469</v>
      </c>
      <c r="D51" s="108">
        <v>2100000000</v>
      </c>
      <c r="E51" s="104"/>
      <c r="F51" s="104"/>
      <c r="G51" s="191">
        <f>SUM(B51:F51)</f>
        <v>4287332469</v>
      </c>
    </row>
    <row r="52" spans="1:7" ht="15">
      <c r="A52" s="174" t="s">
        <v>816</v>
      </c>
      <c r="B52" s="174"/>
      <c r="C52" s="108"/>
      <c r="D52" s="108"/>
      <c r="E52" s="108"/>
      <c r="F52" s="108"/>
      <c r="G52" s="108">
        <f>+G53-G50-G51</f>
        <v>7032686438</v>
      </c>
    </row>
    <row r="53" spans="1:9" ht="15.75">
      <c r="A53" s="246" t="s">
        <v>817</v>
      </c>
      <c r="B53" s="246"/>
      <c r="C53" s="146"/>
      <c r="D53" s="146"/>
      <c r="E53" s="146"/>
      <c r="F53" s="146"/>
      <c r="G53" s="146">
        <v>69484310034</v>
      </c>
      <c r="I53" s="146">
        <f>70050024134-565714100</f>
        <v>69484310034</v>
      </c>
    </row>
    <row r="55" spans="1:7" ht="19.5">
      <c r="A55" s="286" t="s">
        <v>821</v>
      </c>
      <c r="B55" s="286"/>
      <c r="C55" s="286"/>
      <c r="D55" s="286"/>
      <c r="E55" s="286"/>
      <c r="F55" s="286"/>
      <c r="G55" s="286"/>
    </row>
    <row r="56" ht="15">
      <c r="E56" s="241" t="s">
        <v>789</v>
      </c>
    </row>
    <row r="57" spans="1:7" ht="14.25">
      <c r="A57" s="300"/>
      <c r="B57" s="302" t="s">
        <v>790</v>
      </c>
      <c r="C57" s="302" t="s">
        <v>791</v>
      </c>
      <c r="D57" s="302" t="s">
        <v>792</v>
      </c>
      <c r="E57" s="302" t="s">
        <v>793</v>
      </c>
      <c r="F57" s="302" t="s">
        <v>794</v>
      </c>
      <c r="G57" s="302" t="s">
        <v>437</v>
      </c>
    </row>
    <row r="58" spans="1:7" ht="14.25">
      <c r="A58" s="301"/>
      <c r="B58" s="303" t="s">
        <v>795</v>
      </c>
      <c r="C58" s="303" t="s">
        <v>795</v>
      </c>
      <c r="D58" s="303"/>
      <c r="E58" s="303"/>
      <c r="F58" s="303" t="s">
        <v>796</v>
      </c>
      <c r="G58" s="303"/>
    </row>
    <row r="59" spans="1:7" ht="16.5">
      <c r="A59" s="242" t="s">
        <v>807</v>
      </c>
      <c r="B59" s="242"/>
      <c r="C59" s="243"/>
      <c r="D59" s="243"/>
      <c r="E59" s="243"/>
      <c r="F59" s="243"/>
      <c r="G59" s="243"/>
    </row>
    <row r="60" spans="1:7" ht="15">
      <c r="A60" s="244" t="s">
        <v>808</v>
      </c>
      <c r="B60" s="191">
        <v>846859934</v>
      </c>
      <c r="C60" s="191">
        <v>4952548902</v>
      </c>
      <c r="D60" s="191">
        <v>35149066989</v>
      </c>
      <c r="E60" s="191"/>
      <c r="F60" s="191">
        <v>2481771952</v>
      </c>
      <c r="G60" s="191">
        <f>SUM(B60:F60)</f>
        <v>43430247777</v>
      </c>
    </row>
    <row r="61" spans="1:7" ht="15">
      <c r="A61" s="174" t="s">
        <v>809</v>
      </c>
      <c r="B61" s="174"/>
      <c r="C61" s="108">
        <v>216588</v>
      </c>
      <c r="D61" s="108">
        <v>4145576321</v>
      </c>
      <c r="E61" s="108"/>
      <c r="F61" s="108"/>
      <c r="G61" s="191">
        <f>SUM(B61:F61)</f>
        <v>4145792909</v>
      </c>
    </row>
    <row r="62" spans="1:7" ht="15">
      <c r="A62" s="174" t="s">
        <v>810</v>
      </c>
      <c r="B62" s="108">
        <v>16254698612</v>
      </c>
      <c r="C62" s="108">
        <v>4412841593</v>
      </c>
      <c r="D62" s="108">
        <v>7464254781</v>
      </c>
      <c r="E62" s="108">
        <v>4731534090</v>
      </c>
      <c r="F62" s="108"/>
      <c r="G62" s="191">
        <f>SUM(B62:F62)</f>
        <v>32863329076</v>
      </c>
    </row>
    <row r="63" spans="1:7" ht="15">
      <c r="A63" s="174" t="s">
        <v>444</v>
      </c>
      <c r="B63" s="108">
        <v>5665788819</v>
      </c>
      <c r="C63" s="108">
        <v>2250202058</v>
      </c>
      <c r="D63" s="108">
        <v>1353906068</v>
      </c>
      <c r="E63" s="108">
        <v>8507351293</v>
      </c>
      <c r="F63" s="108">
        <v>4365768</v>
      </c>
      <c r="G63" s="191">
        <f>SUM(B63:F63)</f>
        <v>17781614006</v>
      </c>
    </row>
    <row r="64" spans="1:7" ht="15">
      <c r="A64" s="249" t="s">
        <v>811</v>
      </c>
      <c r="B64" s="249"/>
      <c r="C64" s="164"/>
      <c r="D64" s="164"/>
      <c r="E64" s="164"/>
      <c r="F64" s="164"/>
      <c r="G64" s="191">
        <f>+G65-G60-G61-G62-G63</f>
        <v>34935327846</v>
      </c>
    </row>
    <row r="65" spans="1:7" ht="15.75">
      <c r="A65" s="246" t="s">
        <v>812</v>
      </c>
      <c r="B65" s="146"/>
      <c r="C65" s="146"/>
      <c r="D65" s="146"/>
      <c r="E65" s="146"/>
      <c r="F65" s="146"/>
      <c r="G65" s="146">
        <f>133551853095-395541481</f>
        <v>133156311614</v>
      </c>
    </row>
    <row r="66" spans="1:7" ht="16.5">
      <c r="A66" s="247" t="s">
        <v>813</v>
      </c>
      <c r="B66" s="247"/>
      <c r="C66" s="191"/>
      <c r="D66" s="191"/>
      <c r="E66" s="191"/>
      <c r="F66" s="191"/>
      <c r="G66" s="191"/>
    </row>
    <row r="67" spans="1:7" ht="15">
      <c r="A67" s="174" t="s">
        <v>814</v>
      </c>
      <c r="B67" s="108">
        <f>3766406443+13510416010+95925514</f>
        <v>17372747967</v>
      </c>
      <c r="C67" s="108">
        <v>6473444994</v>
      </c>
      <c r="D67" s="108">
        <v>4489967614</v>
      </c>
      <c r="E67" s="108">
        <v>11726848756</v>
      </c>
      <c r="F67" s="108">
        <v>60000000</v>
      </c>
      <c r="G67" s="191">
        <f>SUM(B67:F67)</f>
        <v>40123009331</v>
      </c>
    </row>
    <row r="68" spans="1:7" ht="15">
      <c r="A68" s="174" t="s">
        <v>815</v>
      </c>
      <c r="B68" s="174"/>
      <c r="C68" s="108">
        <v>3500000000</v>
      </c>
      <c r="D68" s="108"/>
      <c r="E68" s="108"/>
      <c r="F68" s="104"/>
      <c r="G68" s="191">
        <f>SUM(B68:F68)</f>
        <v>3500000000</v>
      </c>
    </row>
    <row r="69" spans="1:7" ht="15">
      <c r="A69" s="174" t="s">
        <v>816</v>
      </c>
      <c r="B69" s="174"/>
      <c r="C69" s="108"/>
      <c r="D69" s="108"/>
      <c r="E69" s="108"/>
      <c r="F69" s="108"/>
      <c r="G69" s="108">
        <f>+G70-G67-G68</f>
        <v>10893978779</v>
      </c>
    </row>
    <row r="70" spans="1:7" ht="15.75">
      <c r="A70" s="246" t="s">
        <v>817</v>
      </c>
      <c r="B70" s="146"/>
      <c r="C70" s="146"/>
      <c r="D70" s="146"/>
      <c r="E70" s="146"/>
      <c r="F70" s="146"/>
      <c r="G70" s="146">
        <f>55288052210-771064100</f>
        <v>54516988110</v>
      </c>
    </row>
    <row r="746" ht="14.25">
      <c r="D746" t="s">
        <v>710</v>
      </c>
    </row>
    <row r="754" ht="14.25">
      <c r="D754" t="s">
        <v>710</v>
      </c>
    </row>
    <row r="760" ht="14.25">
      <c r="D760" t="s">
        <v>710</v>
      </c>
    </row>
    <row r="771" ht="14.25">
      <c r="D771" t="s">
        <v>710</v>
      </c>
    </row>
    <row r="778" ht="14.25">
      <c r="D778" t="s">
        <v>710</v>
      </c>
    </row>
    <row r="783" ht="14.25">
      <c r="D783" t="s">
        <v>710</v>
      </c>
    </row>
    <row r="792" ht="14.25">
      <c r="D792" t="s">
        <v>710</v>
      </c>
    </row>
    <row r="799" ht="14.25">
      <c r="D799" t="s">
        <v>710</v>
      </c>
    </row>
    <row r="807" ht="14.25">
      <c r="D807" t="s">
        <v>710</v>
      </c>
    </row>
    <row r="811" ht="14.25">
      <c r="D811" t="s">
        <v>710</v>
      </c>
    </row>
    <row r="822" ht="14.25">
      <c r="D822" t="s">
        <v>710</v>
      </c>
    </row>
    <row r="828" ht="14.25">
      <c r="D828" t="s">
        <v>710</v>
      </c>
    </row>
    <row r="838" ht="14.25">
      <c r="D838" t="s">
        <v>710</v>
      </c>
    </row>
    <row r="843" ht="14.25">
      <c r="D843" t="s">
        <v>710</v>
      </c>
    </row>
    <row r="852" ht="14.25">
      <c r="D852" t="s">
        <v>710</v>
      </c>
    </row>
    <row r="860" ht="14.25">
      <c r="D860" t="s">
        <v>710</v>
      </c>
    </row>
    <row r="866" ht="14.25">
      <c r="D866" t="s">
        <v>710</v>
      </c>
    </row>
    <row r="887" ht="14.25">
      <c r="D887" t="s">
        <v>710</v>
      </c>
    </row>
    <row r="907" ht="14.25">
      <c r="D907" t="s">
        <v>710</v>
      </c>
    </row>
    <row r="911" ht="14.25">
      <c r="D911" t="s">
        <v>710</v>
      </c>
    </row>
  </sheetData>
  <sheetProtection/>
  <mergeCells count="32">
    <mergeCell ref="A55:G55"/>
    <mergeCell ref="A57:A58"/>
    <mergeCell ref="B57:B58"/>
    <mergeCell ref="C57:C58"/>
    <mergeCell ref="D57:D58"/>
    <mergeCell ref="E57:E58"/>
    <mergeCell ref="F57:F58"/>
    <mergeCell ref="G57:G58"/>
    <mergeCell ref="A38:G38"/>
    <mergeCell ref="A40:A41"/>
    <mergeCell ref="B40:B41"/>
    <mergeCell ref="C40:C41"/>
    <mergeCell ref="D40:D41"/>
    <mergeCell ref="E40:E41"/>
    <mergeCell ref="F40:F41"/>
    <mergeCell ref="G40:G41"/>
    <mergeCell ref="A19:G19"/>
    <mergeCell ref="A21:A22"/>
    <mergeCell ref="B21:B22"/>
    <mergeCell ref="C21:C22"/>
    <mergeCell ref="D21:D22"/>
    <mergeCell ref="E21:E22"/>
    <mergeCell ref="F21:F22"/>
    <mergeCell ref="G21:G22"/>
    <mergeCell ref="A3:G3"/>
    <mergeCell ref="A5:A6"/>
    <mergeCell ref="B5:B6"/>
    <mergeCell ref="C5:C6"/>
    <mergeCell ref="D5:D6"/>
    <mergeCell ref="E5:E6"/>
    <mergeCell ref="F5:F6"/>
    <mergeCell ref="G5:G6"/>
  </mergeCells>
  <printOptions/>
  <pageMargins left="0.86" right="0" top="0.31496062992125984" bottom="0.5118110236220472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B1">
      <selection activeCell="D32" sqref="D32"/>
    </sheetView>
  </sheetViews>
  <sheetFormatPr defaultColWidth="8.796875" defaultRowHeight="14.25"/>
  <cols>
    <col min="1" max="1" width="55.5" style="0" customWidth="1"/>
    <col min="2" max="2" width="7.5" style="0" customWidth="1"/>
    <col min="4" max="5" width="14.69921875" style="0" customWidth="1"/>
    <col min="6" max="6" width="15.5" style="0" customWidth="1"/>
    <col min="7" max="7" width="16.5" style="0" customWidth="1"/>
    <col min="8" max="9" width="16" style="0" customWidth="1"/>
    <col min="10" max="11" width="13" style="0" customWidth="1"/>
    <col min="12" max="12" width="13.19921875" style="0" customWidth="1"/>
    <col min="13" max="13" width="13.5" style="0" customWidth="1"/>
    <col min="14" max="14" width="13.3984375" style="0" customWidth="1"/>
    <col min="15" max="15" width="12.3984375" style="0" customWidth="1"/>
    <col min="16" max="16" width="15.19921875" style="0" customWidth="1"/>
    <col min="17" max="17" width="14.3984375" style="0" customWidth="1"/>
    <col min="18" max="18" width="14.5" style="0" bestFit="1" customWidth="1"/>
    <col min="20" max="20" width="16.8984375" style="0" customWidth="1"/>
    <col min="21" max="21" width="28" style="0" customWidth="1"/>
  </cols>
  <sheetData>
    <row r="2" spans="1:7" ht="15">
      <c r="A2" s="1" t="s">
        <v>5</v>
      </c>
      <c r="B2" s="51"/>
      <c r="C2" s="51"/>
      <c r="E2" s="267" t="s">
        <v>221</v>
      </c>
      <c r="F2" s="267"/>
      <c r="G2" s="267"/>
    </row>
    <row r="3" spans="1:7" ht="15">
      <c r="A3" s="1"/>
      <c r="B3" s="51"/>
      <c r="C3" s="51"/>
      <c r="E3" s="251" t="s">
        <v>6</v>
      </c>
      <c r="F3" s="251"/>
      <c r="G3" s="251"/>
    </row>
    <row r="4" spans="1:7" ht="15">
      <c r="A4" s="1"/>
      <c r="B4" s="51"/>
      <c r="C4" s="51"/>
      <c r="E4" s="251" t="s">
        <v>7</v>
      </c>
      <c r="F4" s="251"/>
      <c r="G4" s="251"/>
    </row>
    <row r="5" spans="1:12" ht="27" customHeight="1">
      <c r="A5" s="262" t="s">
        <v>222</v>
      </c>
      <c r="B5" s="262"/>
      <c r="C5" s="262"/>
      <c r="D5" s="262"/>
      <c r="E5" s="262"/>
      <c r="F5" s="262"/>
      <c r="G5" s="262"/>
      <c r="L5" s="76"/>
    </row>
    <row r="6" spans="1:7" ht="15.75">
      <c r="A6" s="263" t="s">
        <v>275</v>
      </c>
      <c r="B6" s="263"/>
      <c r="C6" s="263"/>
      <c r="D6" s="263"/>
      <c r="E6" s="263"/>
      <c r="F6" s="263"/>
      <c r="G6" s="263"/>
    </row>
    <row r="7" spans="1:7" ht="18">
      <c r="A7" s="52"/>
      <c r="B7" s="51"/>
      <c r="C7" s="51"/>
      <c r="F7" s="53" t="s">
        <v>276</v>
      </c>
      <c r="G7" s="54"/>
    </row>
    <row r="8" spans="1:7" ht="15.75">
      <c r="A8" s="264" t="s">
        <v>223</v>
      </c>
      <c r="B8" s="264" t="s">
        <v>224</v>
      </c>
      <c r="C8" s="264" t="s">
        <v>12</v>
      </c>
      <c r="D8" s="268" t="s">
        <v>277</v>
      </c>
      <c r="E8" s="269"/>
      <c r="F8" s="270" t="s">
        <v>225</v>
      </c>
      <c r="G8" s="271"/>
    </row>
    <row r="9" spans="1:7" ht="14.25">
      <c r="A9" s="265"/>
      <c r="B9" s="265" t="s">
        <v>224</v>
      </c>
      <c r="C9" s="265"/>
      <c r="D9" s="55" t="s">
        <v>226</v>
      </c>
      <c r="E9" s="55" t="s">
        <v>227</v>
      </c>
      <c r="F9" s="55" t="s">
        <v>226</v>
      </c>
      <c r="G9" s="55" t="s">
        <v>227</v>
      </c>
    </row>
    <row r="10" spans="1:7" ht="12" customHeight="1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56">
        <v>7</v>
      </c>
    </row>
    <row r="11" spans="1:8" ht="14.25" customHeight="1">
      <c r="A11" s="57" t="s">
        <v>228</v>
      </c>
      <c r="B11" s="58" t="s">
        <v>229</v>
      </c>
      <c r="C11" s="59" t="s">
        <v>230</v>
      </c>
      <c r="D11" s="77">
        <v>68005757314</v>
      </c>
      <c r="E11" s="77">
        <v>65251873661</v>
      </c>
      <c r="F11" s="77">
        <f>+'[1]KQKD THCTHN'!I73</f>
        <v>208138757556</v>
      </c>
      <c r="G11" s="77">
        <v>233983250034</v>
      </c>
      <c r="H11" s="73"/>
    </row>
    <row r="12" spans="1:8" ht="14.25" customHeight="1">
      <c r="A12" s="60" t="s">
        <v>231</v>
      </c>
      <c r="B12" s="61" t="s">
        <v>232</v>
      </c>
      <c r="C12" s="62" t="s">
        <v>132</v>
      </c>
      <c r="D12" s="78"/>
      <c r="E12" s="78"/>
      <c r="F12" s="78"/>
      <c r="G12" s="78"/>
      <c r="H12" s="73"/>
    </row>
    <row r="13" spans="1:8" ht="14.25" customHeight="1">
      <c r="A13" s="60" t="s">
        <v>233</v>
      </c>
      <c r="B13" s="61" t="s">
        <v>234</v>
      </c>
      <c r="C13" s="62" t="s">
        <v>235</v>
      </c>
      <c r="D13" s="78">
        <f>+D11</f>
        <v>68005757314</v>
      </c>
      <c r="E13" s="78">
        <f>+E11</f>
        <v>65251873661</v>
      </c>
      <c r="F13" s="78">
        <f>+F11</f>
        <v>208138757556</v>
      </c>
      <c r="G13" s="78">
        <f>+G11</f>
        <v>233983250034</v>
      </c>
      <c r="H13" s="73"/>
    </row>
    <row r="14" spans="1:8" ht="14.25" customHeight="1">
      <c r="A14" s="60" t="s">
        <v>236</v>
      </c>
      <c r="B14" s="61" t="s">
        <v>237</v>
      </c>
      <c r="C14" s="62" t="s">
        <v>132</v>
      </c>
      <c r="D14" s="78">
        <v>66180529400</v>
      </c>
      <c r="E14" s="78">
        <v>59938071088</v>
      </c>
      <c r="F14" s="78">
        <v>200088188521</v>
      </c>
      <c r="G14" s="78">
        <v>211524273014</v>
      </c>
      <c r="H14" s="73"/>
    </row>
    <row r="15" spans="1:8" ht="14.25" customHeight="1">
      <c r="A15" s="60" t="s">
        <v>238</v>
      </c>
      <c r="B15" s="61" t="s">
        <v>239</v>
      </c>
      <c r="C15" s="62" t="s">
        <v>132</v>
      </c>
      <c r="D15" s="78">
        <v>1825227914</v>
      </c>
      <c r="E15" s="78">
        <v>5313802573</v>
      </c>
      <c r="F15" s="78">
        <v>8050569035</v>
      </c>
      <c r="G15" s="78">
        <v>22458977020</v>
      </c>
      <c r="H15" s="73"/>
    </row>
    <row r="16" spans="1:8" ht="14.25" customHeight="1">
      <c r="A16" s="60" t="s">
        <v>240</v>
      </c>
      <c r="B16" s="61" t="s">
        <v>241</v>
      </c>
      <c r="C16" s="62" t="s">
        <v>242</v>
      </c>
      <c r="D16" s="78">
        <v>6330233</v>
      </c>
      <c r="E16" s="78">
        <v>156857076</v>
      </c>
      <c r="F16" s="78">
        <v>40916523</v>
      </c>
      <c r="G16" s="78">
        <v>311013538</v>
      </c>
      <c r="H16" s="73"/>
    </row>
    <row r="17" spans="1:8" ht="14.25" customHeight="1">
      <c r="A17" s="60" t="s">
        <v>243</v>
      </c>
      <c r="B17" s="61" t="s">
        <v>244</v>
      </c>
      <c r="C17" s="62" t="s">
        <v>245</v>
      </c>
      <c r="D17" s="78">
        <v>377748306</v>
      </c>
      <c r="E17" s="78">
        <v>182629991</v>
      </c>
      <c r="F17" s="78">
        <v>937207480</v>
      </c>
      <c r="G17" s="78">
        <v>1634317246</v>
      </c>
      <c r="H17" s="73"/>
    </row>
    <row r="18" spans="1:8" ht="14.25" customHeight="1">
      <c r="A18" s="63" t="s">
        <v>246</v>
      </c>
      <c r="B18" s="61" t="s">
        <v>247</v>
      </c>
      <c r="C18" s="62" t="s">
        <v>132</v>
      </c>
      <c r="D18" s="79">
        <v>377748306</v>
      </c>
      <c r="E18" s="79">
        <v>182629991</v>
      </c>
      <c r="F18" s="79">
        <v>1183329490</v>
      </c>
      <c r="G18" s="79">
        <v>747853186</v>
      </c>
      <c r="H18" s="73"/>
    </row>
    <row r="19" spans="1:8" ht="14.25" customHeight="1">
      <c r="A19" s="60" t="s">
        <v>248</v>
      </c>
      <c r="B19" s="61" t="s">
        <v>249</v>
      </c>
      <c r="C19" s="62" t="s">
        <v>132</v>
      </c>
      <c r="D19" s="78">
        <v>585524438</v>
      </c>
      <c r="E19" s="78">
        <v>590629204</v>
      </c>
      <c r="F19" s="78">
        <v>1867467512</v>
      </c>
      <c r="G19" s="78">
        <v>2608717911</v>
      </c>
      <c r="H19" s="73"/>
    </row>
    <row r="20" spans="1:9" ht="14.25" customHeight="1">
      <c r="A20" s="60" t="s">
        <v>250</v>
      </c>
      <c r="B20" s="61" t="s">
        <v>251</v>
      </c>
      <c r="C20" s="62" t="s">
        <v>132</v>
      </c>
      <c r="D20" s="78">
        <v>2516243307</v>
      </c>
      <c r="E20" s="78">
        <v>2551727172</v>
      </c>
      <c r="F20" s="78">
        <v>8670546846</v>
      </c>
      <c r="G20" s="78">
        <v>8942527130</v>
      </c>
      <c r="H20" s="73"/>
      <c r="I20" s="72"/>
    </row>
    <row r="21" spans="1:9" ht="14.25" customHeight="1">
      <c r="A21" s="60" t="s">
        <v>252</v>
      </c>
      <c r="B21" s="61" t="s">
        <v>253</v>
      </c>
      <c r="C21" s="62" t="s">
        <v>132</v>
      </c>
      <c r="D21" s="78">
        <v>-1647957904</v>
      </c>
      <c r="E21" s="78">
        <v>2145673282</v>
      </c>
      <c r="F21" s="78">
        <v>-3383736280</v>
      </c>
      <c r="G21" s="78">
        <v>9584428271</v>
      </c>
      <c r="H21" s="73"/>
      <c r="I21" s="72"/>
    </row>
    <row r="22" spans="1:8" ht="14.25" customHeight="1">
      <c r="A22" s="60" t="s">
        <v>254</v>
      </c>
      <c r="B22" s="61" t="s">
        <v>255</v>
      </c>
      <c r="C22" s="62" t="s">
        <v>132</v>
      </c>
      <c r="D22" s="78">
        <v>209115987</v>
      </c>
      <c r="E22" s="78">
        <v>2275130000</v>
      </c>
      <c r="F22" s="78">
        <v>246195532</v>
      </c>
      <c r="G22" s="78">
        <v>2438132727</v>
      </c>
      <c r="H22" s="73"/>
    </row>
    <row r="23" spans="1:8" ht="14.25" customHeight="1">
      <c r="A23" s="60" t="s">
        <v>256</v>
      </c>
      <c r="B23" s="61" t="s">
        <v>257</v>
      </c>
      <c r="C23" s="62" t="s">
        <v>132</v>
      </c>
      <c r="D23" s="78">
        <v>230003500</v>
      </c>
      <c r="E23" s="78">
        <v>442135259</v>
      </c>
      <c r="F23" s="78">
        <v>237503500</v>
      </c>
      <c r="G23" s="78">
        <v>602339759</v>
      </c>
      <c r="H23" s="73"/>
    </row>
    <row r="24" spans="1:8" ht="14.25" customHeight="1">
      <c r="A24" s="60" t="s">
        <v>258</v>
      </c>
      <c r="B24" s="61" t="s">
        <v>259</v>
      </c>
      <c r="C24" s="62" t="s">
        <v>132</v>
      </c>
      <c r="D24" s="78">
        <v>-20887513</v>
      </c>
      <c r="E24" s="78">
        <v>1832994741</v>
      </c>
      <c r="F24" s="78">
        <v>8692032</v>
      </c>
      <c r="G24" s="78">
        <v>1835792968</v>
      </c>
      <c r="H24" s="73"/>
    </row>
    <row r="25" spans="1:8" ht="14.25" customHeight="1">
      <c r="A25" s="60" t="s">
        <v>278</v>
      </c>
      <c r="B25" s="64" t="s">
        <v>260</v>
      </c>
      <c r="C25" s="62"/>
      <c r="D25" s="78">
        <v>119810116</v>
      </c>
      <c r="E25" s="78">
        <v>77784557</v>
      </c>
      <c r="F25" s="78">
        <v>302159071</v>
      </c>
      <c r="G25" s="78">
        <v>231597627</v>
      </c>
      <c r="H25" s="73"/>
    </row>
    <row r="26" spans="1:9" ht="14.25" customHeight="1">
      <c r="A26" s="60" t="s">
        <v>261</v>
      </c>
      <c r="B26" s="61" t="s">
        <v>262</v>
      </c>
      <c r="C26" s="62" t="s">
        <v>132</v>
      </c>
      <c r="D26" s="78">
        <v>-1549035301</v>
      </c>
      <c r="E26" s="78">
        <v>4056452580</v>
      </c>
      <c r="F26" s="78">
        <v>-3072885177</v>
      </c>
      <c r="G26" s="78">
        <v>11651818866</v>
      </c>
      <c r="H26" s="73"/>
      <c r="I26" s="73"/>
    </row>
    <row r="27" spans="1:8" ht="14.25" customHeight="1">
      <c r="A27" s="60" t="s">
        <v>263</v>
      </c>
      <c r="B27" s="61" t="s">
        <v>264</v>
      </c>
      <c r="C27" s="62" t="s">
        <v>265</v>
      </c>
      <c r="D27" s="78">
        <v>0</v>
      </c>
      <c r="E27" s="78">
        <v>974284742</v>
      </c>
      <c r="F27" s="78">
        <v>521870</v>
      </c>
      <c r="G27" s="78">
        <v>2906368449</v>
      </c>
      <c r="H27" s="73"/>
    </row>
    <row r="28" spans="1:8" ht="14.25" customHeight="1">
      <c r="A28" s="60" t="s">
        <v>266</v>
      </c>
      <c r="B28" s="61" t="s">
        <v>267</v>
      </c>
      <c r="C28" s="62" t="s">
        <v>265</v>
      </c>
      <c r="D28" s="78">
        <v>21856546</v>
      </c>
      <c r="E28" s="78">
        <v>14713965</v>
      </c>
      <c r="F28" s="78">
        <v>-61656716</v>
      </c>
      <c r="G28" s="78">
        <v>-101350603</v>
      </c>
      <c r="H28" s="73"/>
    </row>
    <row r="29" spans="1:8" ht="14.25" customHeight="1">
      <c r="A29" s="60" t="s">
        <v>268</v>
      </c>
      <c r="B29" s="61" t="s">
        <v>269</v>
      </c>
      <c r="C29" s="65"/>
      <c r="D29" s="78">
        <f>+D26-D27-D28</f>
        <v>-1570891847</v>
      </c>
      <c r="E29" s="78">
        <f>+E26-E27-E28</f>
        <v>3067453873</v>
      </c>
      <c r="F29" s="78">
        <f>+F26-F27-F28</f>
        <v>-3011750331</v>
      </c>
      <c r="G29" s="78">
        <v>8846801020</v>
      </c>
      <c r="H29" s="73"/>
    </row>
    <row r="30" spans="1:8" ht="14.25" customHeight="1">
      <c r="A30" s="66" t="s">
        <v>279</v>
      </c>
      <c r="B30" s="67" t="s">
        <v>270</v>
      </c>
      <c r="C30" s="68"/>
      <c r="D30" s="78"/>
      <c r="E30" s="78"/>
      <c r="F30" s="78"/>
      <c r="G30" s="78"/>
      <c r="H30" s="73"/>
    </row>
    <row r="31" spans="1:8" ht="14.25" customHeight="1">
      <c r="A31" s="66" t="s">
        <v>280</v>
      </c>
      <c r="B31" s="67" t="s">
        <v>271</v>
      </c>
      <c r="C31" s="68"/>
      <c r="D31" s="78">
        <f>+D29</f>
        <v>-1570891847</v>
      </c>
      <c r="E31" s="78">
        <f>+E29</f>
        <v>3067453873</v>
      </c>
      <c r="F31" s="78">
        <f>+F29</f>
        <v>-3011750331</v>
      </c>
      <c r="G31" s="78">
        <f>+G29</f>
        <v>8846801020</v>
      </c>
      <c r="H31" s="73"/>
    </row>
    <row r="32" spans="1:7" ht="14.25" customHeight="1">
      <c r="A32" s="69" t="s">
        <v>272</v>
      </c>
      <c r="B32" s="70" t="s">
        <v>273</v>
      </c>
      <c r="C32" s="71"/>
      <c r="D32" s="80">
        <f>+D31/5568000</f>
        <v>-282.1285644755747</v>
      </c>
      <c r="E32" s="80">
        <f>+E31/4865644</f>
        <v>630.4312179436063</v>
      </c>
      <c r="F32" s="80">
        <f>+F31/5568000</f>
        <v>-540.9034358836207</v>
      </c>
      <c r="G32" s="80">
        <f>+G31/4865644</f>
        <v>1818.2179008575226</v>
      </c>
    </row>
    <row r="33" spans="2:7" ht="12" customHeight="1">
      <c r="B33" s="51"/>
      <c r="C33" s="51"/>
      <c r="D33" s="73"/>
      <c r="E33" s="272"/>
      <c r="F33" s="272"/>
      <c r="G33" s="272"/>
    </row>
    <row r="34" spans="2:7" ht="15">
      <c r="B34" s="254" t="s">
        <v>274</v>
      </c>
      <c r="C34" s="254"/>
      <c r="D34" s="254"/>
      <c r="E34" s="254"/>
      <c r="F34" s="254"/>
      <c r="G34" s="254"/>
    </row>
    <row r="35" spans="1:7" ht="18">
      <c r="A35" s="255" t="s">
        <v>281</v>
      </c>
      <c r="B35" s="255"/>
      <c r="C35" s="255"/>
      <c r="D35" s="266" t="s">
        <v>282</v>
      </c>
      <c r="E35" s="266"/>
      <c r="F35" s="266"/>
      <c r="G35" s="266"/>
    </row>
  </sheetData>
  <sheetProtection/>
  <mergeCells count="14">
    <mergeCell ref="F8:G8"/>
    <mergeCell ref="E33:G33"/>
    <mergeCell ref="B34:G34"/>
    <mergeCell ref="A35:C35"/>
    <mergeCell ref="E4:G4"/>
    <mergeCell ref="A5:G5"/>
    <mergeCell ref="A6:G6"/>
    <mergeCell ref="A8:A9"/>
    <mergeCell ref="D35:G35"/>
    <mergeCell ref="E2:G2"/>
    <mergeCell ref="E3:G3"/>
    <mergeCell ref="B8:B9"/>
    <mergeCell ref="C8:C9"/>
    <mergeCell ref="D8:E8"/>
  </mergeCells>
  <printOptions horizontalCentered="1"/>
  <pageMargins left="0.35" right="0.1968503937007874" top="0.38" bottom="0" header="0.31" footer="0.2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9"/>
  <sheetViews>
    <sheetView zoomScalePageLayoutView="0" workbookViewId="0" topLeftCell="A25">
      <selection activeCell="A27" sqref="A27"/>
    </sheetView>
  </sheetViews>
  <sheetFormatPr defaultColWidth="8.796875" defaultRowHeight="14.25"/>
  <cols>
    <col min="1" max="1" width="51.69921875" style="0" customWidth="1"/>
    <col min="2" max="2" width="5.5" style="109" customWidth="1"/>
    <col min="3" max="3" width="7.3984375" style="0" customWidth="1"/>
    <col min="4" max="4" width="14.19921875" style="0" customWidth="1"/>
    <col min="5" max="5" width="13.8984375" style="0" customWidth="1"/>
    <col min="6" max="6" width="17.59765625" style="0" customWidth="1"/>
    <col min="9" max="9" width="12.5" style="0" bestFit="1" customWidth="1"/>
  </cols>
  <sheetData>
    <row r="2" spans="1:5" ht="15">
      <c r="A2" s="82" t="s">
        <v>283</v>
      </c>
      <c r="B2" s="83"/>
      <c r="C2" s="84"/>
      <c r="D2" s="279" t="s">
        <v>284</v>
      </c>
      <c r="E2" s="279"/>
    </row>
    <row r="3" spans="1:5" ht="15">
      <c r="A3" s="82"/>
      <c r="B3" s="83"/>
      <c r="C3" s="84"/>
      <c r="D3" s="280" t="s">
        <v>285</v>
      </c>
      <c r="E3" s="280"/>
    </row>
    <row r="4" spans="1:5" ht="15">
      <c r="A4" s="82"/>
      <c r="B4" s="83"/>
      <c r="C4" s="84"/>
      <c r="D4" s="280" t="s">
        <v>286</v>
      </c>
      <c r="E4" s="280"/>
    </row>
    <row r="5" spans="1:5" ht="15">
      <c r="A5" s="82"/>
      <c r="B5" s="83"/>
      <c r="C5" s="84"/>
      <c r="D5" s="50"/>
      <c r="E5" s="50"/>
    </row>
    <row r="6" spans="1:5" ht="18">
      <c r="A6" s="281" t="s">
        <v>287</v>
      </c>
      <c r="B6" s="281"/>
      <c r="C6" s="281"/>
      <c r="D6" s="281"/>
      <c r="E6" s="281"/>
    </row>
    <row r="7" spans="1:5" ht="15.75">
      <c r="A7" s="273" t="s">
        <v>288</v>
      </c>
      <c r="B7" s="273"/>
      <c r="C7" s="273"/>
      <c r="D7" s="273"/>
      <c r="E7" s="273"/>
    </row>
    <row r="8" spans="1:5" ht="15.75">
      <c r="A8" s="274" t="s">
        <v>342</v>
      </c>
      <c r="B8" s="274"/>
      <c r="C8" s="274"/>
      <c r="D8" s="274"/>
      <c r="E8" s="274"/>
    </row>
    <row r="9" spans="1:5" ht="25.5" customHeight="1">
      <c r="A9" s="275" t="s">
        <v>10</v>
      </c>
      <c r="B9" s="276" t="s">
        <v>341</v>
      </c>
      <c r="C9" s="277" t="s">
        <v>12</v>
      </c>
      <c r="D9" s="278" t="s">
        <v>289</v>
      </c>
      <c r="E9" s="278"/>
    </row>
    <row r="10" spans="1:5" ht="14.25">
      <c r="A10" s="275"/>
      <c r="B10" s="276"/>
      <c r="C10" s="277"/>
      <c r="D10" s="85" t="s">
        <v>290</v>
      </c>
      <c r="E10" s="85" t="s">
        <v>291</v>
      </c>
    </row>
    <row r="11" spans="1:5" ht="14.25">
      <c r="A11" s="87">
        <v>1</v>
      </c>
      <c r="B11" s="88">
        <v>2</v>
      </c>
      <c r="C11" s="89">
        <v>3</v>
      </c>
      <c r="D11" s="90">
        <v>4</v>
      </c>
      <c r="E11" s="90">
        <v>5</v>
      </c>
    </row>
    <row r="12" spans="1:5" ht="15">
      <c r="A12" s="91" t="s">
        <v>292</v>
      </c>
      <c r="B12" s="92" t="s">
        <v>132</v>
      </c>
      <c r="C12" s="93"/>
      <c r="D12" s="94"/>
      <c r="E12" s="94"/>
    </row>
    <row r="13" spans="1:5" ht="14.25">
      <c r="A13" s="95" t="s">
        <v>293</v>
      </c>
      <c r="B13" s="96" t="s">
        <v>229</v>
      </c>
      <c r="C13" s="97"/>
      <c r="D13" s="98">
        <v>-3072885177</v>
      </c>
      <c r="E13" s="98">
        <v>11651818866</v>
      </c>
    </row>
    <row r="14" spans="1:5" ht="14.25">
      <c r="A14" s="95" t="s">
        <v>294</v>
      </c>
      <c r="B14" s="99"/>
      <c r="C14" s="97"/>
      <c r="D14" s="100"/>
      <c r="E14" s="100"/>
    </row>
    <row r="15" spans="1:5" ht="12.75" customHeight="1">
      <c r="A15" s="63" t="s">
        <v>295</v>
      </c>
      <c r="B15" s="101" t="s">
        <v>232</v>
      </c>
      <c r="C15" s="97"/>
      <c r="D15" s="100">
        <v>6196148760</v>
      </c>
      <c r="E15" s="100">
        <v>5549420557</v>
      </c>
    </row>
    <row r="16" spans="1:5" ht="12.75" customHeight="1">
      <c r="A16" s="63" t="s">
        <v>296</v>
      </c>
      <c r="B16" s="101" t="s">
        <v>297</v>
      </c>
      <c r="C16" s="97"/>
      <c r="D16" s="100">
        <v>-1756697684</v>
      </c>
      <c r="E16" s="100">
        <v>886464060</v>
      </c>
    </row>
    <row r="17" spans="1:5" ht="12.75" customHeight="1">
      <c r="A17" s="63" t="s">
        <v>298</v>
      </c>
      <c r="B17" s="101" t="s">
        <v>299</v>
      </c>
      <c r="C17" s="97"/>
      <c r="D17" s="100"/>
      <c r="E17" s="100"/>
    </row>
    <row r="18" spans="1:5" ht="12.75" customHeight="1">
      <c r="A18" s="63" t="s">
        <v>300</v>
      </c>
      <c r="B18" s="99" t="s">
        <v>301</v>
      </c>
      <c r="C18" s="97"/>
      <c r="D18" s="100">
        <v>-287038533</v>
      </c>
      <c r="E18" s="100">
        <v>-2011490741</v>
      </c>
    </row>
    <row r="19" spans="1:5" ht="12.75" customHeight="1">
      <c r="A19" s="63" t="s">
        <v>302</v>
      </c>
      <c r="B19" s="99" t="s">
        <v>303</v>
      </c>
      <c r="C19" s="97"/>
      <c r="D19" s="100">
        <v>1183329490</v>
      </c>
      <c r="E19" s="100">
        <v>747853186</v>
      </c>
    </row>
    <row r="20" spans="1:5" ht="12.75" customHeight="1">
      <c r="A20" s="95" t="s">
        <v>304</v>
      </c>
      <c r="B20" s="102" t="s">
        <v>305</v>
      </c>
      <c r="C20" s="103"/>
      <c r="D20" s="100"/>
      <c r="E20" s="104"/>
    </row>
    <row r="21" spans="1:5" ht="12.75" customHeight="1">
      <c r="A21" s="63" t="s">
        <v>306</v>
      </c>
      <c r="B21" s="101" t="s">
        <v>307</v>
      </c>
      <c r="C21" s="97"/>
      <c r="D21" s="100">
        <v>115132203</v>
      </c>
      <c r="E21" s="100">
        <v>-6439374864</v>
      </c>
    </row>
    <row r="22" spans="1:5" ht="12.75" customHeight="1">
      <c r="A22" s="63" t="s">
        <v>308</v>
      </c>
      <c r="B22" s="99">
        <v>10</v>
      </c>
      <c r="C22" s="97"/>
      <c r="D22" s="100">
        <v>3401576628</v>
      </c>
      <c r="E22" s="100">
        <v>2868156402</v>
      </c>
    </row>
    <row r="23" spans="1:5" ht="12.75" customHeight="1">
      <c r="A23" s="105" t="s">
        <v>309</v>
      </c>
      <c r="B23" s="99">
        <v>11</v>
      </c>
      <c r="C23" s="97"/>
      <c r="D23" s="100">
        <v>-4032245872</v>
      </c>
      <c r="E23" s="100">
        <v>-14460408812</v>
      </c>
    </row>
    <row r="24" spans="1:5" ht="12.75" customHeight="1">
      <c r="A24" s="63" t="s">
        <v>310</v>
      </c>
      <c r="B24" s="99">
        <v>12</v>
      </c>
      <c r="C24" s="97"/>
      <c r="D24" s="100">
        <v>-185635105</v>
      </c>
      <c r="E24" s="100">
        <v>-1729823464</v>
      </c>
    </row>
    <row r="25" spans="1:5" ht="12.75" customHeight="1">
      <c r="A25" s="63" t="s">
        <v>311</v>
      </c>
      <c r="B25" s="99">
        <v>13</v>
      </c>
      <c r="C25" s="97"/>
      <c r="D25" s="100">
        <v>-1183329490</v>
      </c>
      <c r="E25" s="100">
        <v>-747853186</v>
      </c>
    </row>
    <row r="26" spans="1:5" ht="12.75" customHeight="1">
      <c r="A26" s="63" t="s">
        <v>312</v>
      </c>
      <c r="B26" s="99">
        <v>14</v>
      </c>
      <c r="C26" s="97"/>
      <c r="D26" s="100">
        <v>-264679975</v>
      </c>
      <c r="E26" s="100">
        <v>-3023852033</v>
      </c>
    </row>
    <row r="27" spans="1:5" ht="12.75" customHeight="1">
      <c r="A27" s="63" t="s">
        <v>313</v>
      </c>
      <c r="B27" s="99">
        <v>15</v>
      </c>
      <c r="C27" s="97"/>
      <c r="D27" s="100">
        <v>246195532</v>
      </c>
      <c r="E27" s="100">
        <v>304931818</v>
      </c>
    </row>
    <row r="28" spans="1:5" ht="12.75" customHeight="1">
      <c r="A28" s="63" t="s">
        <v>314</v>
      </c>
      <c r="B28" s="99">
        <v>16</v>
      </c>
      <c r="C28" s="97"/>
      <c r="D28" s="100">
        <v>-1038250000</v>
      </c>
      <c r="E28" s="100">
        <v>-3080077160</v>
      </c>
    </row>
    <row r="29" spans="1:5" ht="12.75" customHeight="1">
      <c r="A29" s="95" t="s">
        <v>315</v>
      </c>
      <c r="B29" s="102" t="s">
        <v>239</v>
      </c>
      <c r="C29" s="97"/>
      <c r="D29" s="104">
        <f>SUM(D13:D28)</f>
        <v>-678379223</v>
      </c>
      <c r="E29" s="104">
        <f>SUM(E13:E28)</f>
        <v>-9484235371</v>
      </c>
    </row>
    <row r="30" spans="1:5" ht="12" customHeight="1">
      <c r="A30" s="95"/>
      <c r="B30" s="106"/>
      <c r="C30" s="97"/>
      <c r="D30" s="104"/>
      <c r="E30" s="104"/>
    </row>
    <row r="31" spans="1:5" ht="15">
      <c r="A31" s="103" t="s">
        <v>316</v>
      </c>
      <c r="B31" s="107" t="s">
        <v>132</v>
      </c>
      <c r="C31" s="97"/>
      <c r="D31" s="108"/>
      <c r="E31" s="108"/>
    </row>
    <row r="32" spans="1:5" ht="12.75" customHeight="1">
      <c r="A32" s="63" t="s">
        <v>317</v>
      </c>
      <c r="B32" s="99">
        <v>21</v>
      </c>
      <c r="C32" s="97"/>
      <c r="D32" s="100">
        <v>-1859844610</v>
      </c>
      <c r="E32" s="100">
        <v>-5150796063</v>
      </c>
    </row>
    <row r="33" spans="1:5" ht="12.75" customHeight="1">
      <c r="A33" s="63" t="s">
        <v>318</v>
      </c>
      <c r="B33" s="99">
        <v>22</v>
      </c>
      <c r="C33" s="97"/>
      <c r="D33" s="100"/>
      <c r="E33" s="100">
        <v>2355343636</v>
      </c>
    </row>
    <row r="34" spans="1:5" ht="12.75" customHeight="1">
      <c r="A34" s="63" t="s">
        <v>319</v>
      </c>
      <c r="B34" s="99">
        <v>23</v>
      </c>
      <c r="C34" s="97"/>
      <c r="D34" s="100"/>
      <c r="E34" s="100"/>
    </row>
    <row r="35" spans="1:5" ht="12.75" customHeight="1">
      <c r="A35" s="63" t="s">
        <v>320</v>
      </c>
      <c r="B35" s="99">
        <v>24</v>
      </c>
      <c r="C35" s="97"/>
      <c r="D35" s="100"/>
      <c r="E35" s="100"/>
    </row>
    <row r="36" spans="1:5" ht="12.75" customHeight="1">
      <c r="A36" s="63" t="s">
        <v>321</v>
      </c>
      <c r="B36" s="99">
        <v>25</v>
      </c>
      <c r="C36" s="97"/>
      <c r="D36" s="100">
        <v>-100000000</v>
      </c>
      <c r="E36" s="100">
        <v>-300000000</v>
      </c>
    </row>
    <row r="37" spans="1:5" ht="12.75" customHeight="1">
      <c r="A37" s="63" t="s">
        <v>322</v>
      </c>
      <c r="B37" s="99">
        <v>26</v>
      </c>
      <c r="C37" s="97"/>
      <c r="D37" s="100"/>
      <c r="E37" s="100"/>
    </row>
    <row r="38" spans="1:5" ht="12.75" customHeight="1">
      <c r="A38" s="63" t="s">
        <v>323</v>
      </c>
      <c r="B38" s="99">
        <v>27</v>
      </c>
      <c r="C38" s="97"/>
      <c r="D38" s="100">
        <v>40916523</v>
      </c>
      <c r="E38" s="100">
        <v>311013538</v>
      </c>
    </row>
    <row r="39" spans="1:5" ht="12.75" customHeight="1">
      <c r="A39" s="95" t="s">
        <v>324</v>
      </c>
      <c r="B39" s="102" t="s">
        <v>253</v>
      </c>
      <c r="C39" s="97"/>
      <c r="D39" s="98">
        <f>SUM(D32:D38)</f>
        <v>-1918928087</v>
      </c>
      <c r="E39" s="98">
        <f>SUM(E32:E38)</f>
        <v>-2784438889</v>
      </c>
    </row>
    <row r="40" spans="1:5" ht="14.25">
      <c r="A40" s="63"/>
      <c r="B40" s="99"/>
      <c r="C40" s="97"/>
      <c r="D40" s="100"/>
      <c r="E40" s="100"/>
    </row>
    <row r="41" spans="1:5" ht="15">
      <c r="A41" s="103" t="s">
        <v>325</v>
      </c>
      <c r="B41" s="106"/>
      <c r="C41" s="97"/>
      <c r="D41" s="104"/>
      <c r="E41" s="104"/>
    </row>
    <row r="42" spans="1:5" ht="12.75" customHeight="1">
      <c r="A42" s="63" t="s">
        <v>326</v>
      </c>
      <c r="B42" s="99">
        <v>31</v>
      </c>
      <c r="C42" s="97"/>
      <c r="D42" s="100"/>
      <c r="E42" s="108">
        <v>17400000000</v>
      </c>
    </row>
    <row r="43" spans="1:5" ht="12.75" customHeight="1">
      <c r="A43" s="63" t="s">
        <v>327</v>
      </c>
      <c r="B43" s="99">
        <v>32</v>
      </c>
      <c r="C43" s="97"/>
      <c r="D43" s="100"/>
      <c r="E43" s="104"/>
    </row>
    <row r="44" spans="1:5" ht="12.75" customHeight="1">
      <c r="A44" s="63" t="s">
        <v>328</v>
      </c>
      <c r="C44" s="97"/>
      <c r="D44" s="100"/>
      <c r="E44" s="104"/>
    </row>
    <row r="45" spans="1:5" ht="12.75" customHeight="1">
      <c r="A45" s="63" t="s">
        <v>329</v>
      </c>
      <c r="B45" s="99">
        <v>33</v>
      </c>
      <c r="C45" s="97"/>
      <c r="D45" s="100">
        <v>12500000000</v>
      </c>
      <c r="E45" s="100">
        <v>18470000000</v>
      </c>
    </row>
    <row r="46" spans="1:5" ht="12.75" customHeight="1">
      <c r="A46" s="63" t="s">
        <v>330</v>
      </c>
      <c r="B46" s="99">
        <v>34</v>
      </c>
      <c r="C46" s="97"/>
      <c r="D46" s="100">
        <v>-5780047469</v>
      </c>
      <c r="E46" s="100">
        <v>-21267165000</v>
      </c>
    </row>
    <row r="47" spans="1:5" ht="12.75" customHeight="1">
      <c r="A47" s="63" t="s">
        <v>331</v>
      </c>
      <c r="B47" s="99">
        <v>35</v>
      </c>
      <c r="C47" s="97"/>
      <c r="D47" s="100"/>
      <c r="E47" s="100"/>
    </row>
    <row r="48" spans="1:5" ht="12.75" customHeight="1">
      <c r="A48" s="63" t="s">
        <v>332</v>
      </c>
      <c r="B48" s="99">
        <v>36</v>
      </c>
      <c r="C48" s="97"/>
      <c r="D48" s="100">
        <v>-6003157232</v>
      </c>
      <c r="E48" s="100">
        <v>-1778200000</v>
      </c>
    </row>
    <row r="49" spans="1:5" ht="15">
      <c r="A49" s="95" t="s">
        <v>333</v>
      </c>
      <c r="B49" s="102" t="s">
        <v>259</v>
      </c>
      <c r="C49" s="97"/>
      <c r="D49" s="104">
        <f>SUM(D42:D48)</f>
        <v>716795299</v>
      </c>
      <c r="E49" s="104">
        <f>SUM(E42:E48)</f>
        <v>12824635000</v>
      </c>
    </row>
    <row r="50" spans="1:5" ht="15">
      <c r="A50" s="103"/>
      <c r="B50" s="106"/>
      <c r="C50" s="97"/>
      <c r="D50" s="104"/>
      <c r="E50" s="104"/>
    </row>
    <row r="51" spans="1:5" ht="15">
      <c r="A51" s="103" t="s">
        <v>334</v>
      </c>
      <c r="B51" s="106" t="s">
        <v>262</v>
      </c>
      <c r="C51" s="97"/>
      <c r="D51" s="104">
        <f>+D29+D39+D49</f>
        <v>-1880512011</v>
      </c>
      <c r="E51" s="104">
        <f>+E29+E39+E49</f>
        <v>555960740</v>
      </c>
    </row>
    <row r="52" spans="1:5" ht="15">
      <c r="A52" s="103" t="s">
        <v>335</v>
      </c>
      <c r="B52" s="106" t="s">
        <v>269</v>
      </c>
      <c r="C52" s="97"/>
      <c r="D52" s="98">
        <v>5109681969</v>
      </c>
      <c r="E52" s="104">
        <v>2621404018</v>
      </c>
    </row>
    <row r="53" spans="1:5" ht="15">
      <c r="A53" s="103" t="s">
        <v>336</v>
      </c>
      <c r="B53" s="106" t="s">
        <v>270</v>
      </c>
      <c r="C53" s="97"/>
      <c r="D53" s="104"/>
      <c r="E53" s="104"/>
    </row>
    <row r="54" spans="1:5" ht="15">
      <c r="A54" s="110" t="s">
        <v>337</v>
      </c>
      <c r="B54" s="111" t="s">
        <v>273</v>
      </c>
      <c r="C54" s="112" t="s">
        <v>229</v>
      </c>
      <c r="D54" s="113">
        <f>+D51+D52+D53</f>
        <v>3229169958</v>
      </c>
      <c r="E54" s="113">
        <f>+E51+E52+E53</f>
        <v>3177364758</v>
      </c>
    </row>
    <row r="56" spans="2:5" ht="15">
      <c r="B56" s="114"/>
      <c r="C56" s="254" t="s">
        <v>338</v>
      </c>
      <c r="D56" s="254"/>
      <c r="E56" s="254"/>
    </row>
    <row r="57" spans="1:5" ht="18">
      <c r="A57" s="115" t="s">
        <v>339</v>
      </c>
      <c r="B57" s="114"/>
      <c r="C57" s="266" t="s">
        <v>340</v>
      </c>
      <c r="D57" s="266"/>
      <c r="E57" s="266"/>
    </row>
    <row r="64" spans="1:5" ht="15">
      <c r="A64" s="82" t="s">
        <v>283</v>
      </c>
      <c r="B64" s="83"/>
      <c r="C64" s="84"/>
      <c r="D64" s="279" t="s">
        <v>284</v>
      </c>
      <c r="E64" s="279"/>
    </row>
    <row r="65" spans="1:5" ht="15">
      <c r="A65" s="82"/>
      <c r="B65" s="83"/>
      <c r="C65" s="84"/>
      <c r="D65" s="280" t="s">
        <v>285</v>
      </c>
      <c r="E65" s="280"/>
    </row>
    <row r="66" spans="1:5" ht="15">
      <c r="A66" s="82"/>
      <c r="B66" s="83"/>
      <c r="C66" s="84"/>
      <c r="D66" s="280" t="s">
        <v>286</v>
      </c>
      <c r="E66" s="280"/>
    </row>
    <row r="67" spans="1:5" ht="15">
      <c r="A67" s="82"/>
      <c r="B67" s="83"/>
      <c r="C67" s="84"/>
      <c r="D67" s="50"/>
      <c r="E67" s="50"/>
    </row>
    <row r="68" spans="1:5" ht="20.25">
      <c r="A68" s="282" t="s">
        <v>287</v>
      </c>
      <c r="B68" s="282"/>
      <c r="C68" s="282"/>
      <c r="D68" s="282"/>
      <c r="E68" s="282"/>
    </row>
    <row r="69" spans="1:5" ht="15.75">
      <c r="A69" s="273" t="s">
        <v>288</v>
      </c>
      <c r="B69" s="273"/>
      <c r="C69" s="273"/>
      <c r="D69" s="273"/>
      <c r="E69" s="273"/>
    </row>
    <row r="70" spans="1:5" ht="15.75">
      <c r="A70" s="274" t="s">
        <v>343</v>
      </c>
      <c r="B70" s="274"/>
      <c r="C70" s="274"/>
      <c r="D70" s="274"/>
      <c r="E70" s="274"/>
    </row>
    <row r="71" spans="1:5" ht="25.5" customHeight="1">
      <c r="A71" s="275" t="s">
        <v>10</v>
      </c>
      <c r="B71" s="276" t="s">
        <v>341</v>
      </c>
      <c r="C71" s="277" t="s">
        <v>12</v>
      </c>
      <c r="D71" s="278" t="s">
        <v>289</v>
      </c>
      <c r="E71" s="278"/>
    </row>
    <row r="72" spans="1:5" ht="14.25">
      <c r="A72" s="275"/>
      <c r="B72" s="276"/>
      <c r="C72" s="277"/>
      <c r="D72" s="85" t="s">
        <v>290</v>
      </c>
      <c r="E72" s="85" t="s">
        <v>291</v>
      </c>
    </row>
    <row r="73" spans="1:5" ht="12" customHeight="1">
      <c r="A73" s="87">
        <v>1</v>
      </c>
      <c r="B73" s="88">
        <v>2</v>
      </c>
      <c r="C73" s="89">
        <v>3</v>
      </c>
      <c r="D73" s="90">
        <v>4</v>
      </c>
      <c r="E73" s="90">
        <v>5</v>
      </c>
    </row>
    <row r="74" spans="1:5" ht="15">
      <c r="A74" s="91" t="s">
        <v>292</v>
      </c>
      <c r="B74" s="92" t="s">
        <v>132</v>
      </c>
      <c r="C74" s="93"/>
      <c r="D74" s="94"/>
      <c r="E74" s="94"/>
    </row>
    <row r="75" spans="1:5" ht="14.25">
      <c r="A75" s="95" t="s">
        <v>293</v>
      </c>
      <c r="B75" s="96" t="s">
        <v>229</v>
      </c>
      <c r="C75" s="97"/>
      <c r="D75" s="98">
        <f>+'[1]BCLCGTTHCTHN '!H182</f>
        <v>10186876506</v>
      </c>
      <c r="E75" s="98">
        <v>13542178731</v>
      </c>
    </row>
    <row r="76" spans="1:5" ht="14.25">
      <c r="A76" s="95" t="s">
        <v>294</v>
      </c>
      <c r="B76" s="99"/>
      <c r="C76" s="97"/>
      <c r="D76" s="100"/>
      <c r="E76" s="100"/>
    </row>
    <row r="77" spans="1:5" ht="12.75" customHeight="1">
      <c r="A77" s="63" t="s">
        <v>295</v>
      </c>
      <c r="B77" s="101" t="s">
        <v>232</v>
      </c>
      <c r="C77" s="97"/>
      <c r="D77" s="100">
        <f>+'[1]BCLCGTTHCTHN '!H184</f>
        <v>7539250963</v>
      </c>
      <c r="E77" s="100">
        <v>6170472252</v>
      </c>
    </row>
    <row r="78" spans="1:5" ht="12.75" customHeight="1">
      <c r="A78" s="63" t="s">
        <v>296</v>
      </c>
      <c r="B78" s="101" t="s">
        <v>297</v>
      </c>
      <c r="C78" s="97"/>
      <c r="D78" s="100">
        <f>+'[1]BCLCGTTHCTHN '!H185</f>
        <v>1151468440</v>
      </c>
      <c r="E78" s="100">
        <v>-471795556</v>
      </c>
    </row>
    <row r="79" spans="1:5" ht="12.75" customHeight="1">
      <c r="A79" s="63" t="s">
        <v>298</v>
      </c>
      <c r="B79" s="101" t="s">
        <v>299</v>
      </c>
      <c r="C79" s="97"/>
      <c r="D79" s="100" t="e">
        <f>+'[1]BCLCGTTHCTHN '!H186</f>
        <v>#REF!</v>
      </c>
      <c r="E79" s="100">
        <v>0</v>
      </c>
    </row>
    <row r="80" spans="1:5" ht="12.75" customHeight="1">
      <c r="A80" s="63" t="s">
        <v>300</v>
      </c>
      <c r="B80" s="99" t="s">
        <v>301</v>
      </c>
      <c r="C80" s="97"/>
      <c r="D80" s="100">
        <f>+'[1]BCLCGTTHCTHN '!H187</f>
        <v>-999015864</v>
      </c>
      <c r="E80" s="100">
        <v>-734170879</v>
      </c>
    </row>
    <row r="81" spans="1:5" ht="12.75" customHeight="1">
      <c r="A81" s="63" t="s">
        <v>302</v>
      </c>
      <c r="B81" s="99" t="s">
        <v>303</v>
      </c>
      <c r="C81" s="97"/>
      <c r="D81" s="100">
        <f>+'[1]BCLCGTTHCTHN '!H188</f>
        <v>939607193</v>
      </c>
      <c r="E81" s="100">
        <v>1117881000</v>
      </c>
    </row>
    <row r="82" spans="1:5" ht="12.75" customHeight="1">
      <c r="A82" s="95" t="s">
        <v>304</v>
      </c>
      <c r="B82" s="102" t="s">
        <v>305</v>
      </c>
      <c r="C82" s="103"/>
      <c r="D82" s="100">
        <f>+'[1]BCLCGTTHCTHN '!H189</f>
        <v>0</v>
      </c>
      <c r="E82" s="104">
        <v>0</v>
      </c>
    </row>
    <row r="83" spans="1:5" ht="12.75" customHeight="1">
      <c r="A83" s="63" t="s">
        <v>306</v>
      </c>
      <c r="B83" s="101" t="s">
        <v>307</v>
      </c>
      <c r="C83" s="97"/>
      <c r="D83" s="100">
        <f>+'[1]BCLCGTTHCTHN '!H190</f>
        <v>111414075</v>
      </c>
      <c r="E83" s="100">
        <v>-12884084222</v>
      </c>
    </row>
    <row r="84" spans="1:5" ht="12.75" customHeight="1">
      <c r="A84" s="63" t="s">
        <v>308</v>
      </c>
      <c r="B84" s="99">
        <v>10</v>
      </c>
      <c r="C84" s="97"/>
      <c r="D84" s="100">
        <f>+'[1]BCLCGTTHCTHN '!H191</f>
        <v>16803582518</v>
      </c>
      <c r="E84" s="100">
        <v>4861260750</v>
      </c>
    </row>
    <row r="85" spans="1:5" ht="12.75" customHeight="1">
      <c r="A85" s="105" t="s">
        <v>309</v>
      </c>
      <c r="B85" s="99">
        <v>11</v>
      </c>
      <c r="C85" s="97"/>
      <c r="D85" s="100">
        <f>+'[1]BCLCGTTHCTHN '!H192</f>
        <v>-31172838557</v>
      </c>
      <c r="E85" s="100">
        <v>15888981973</v>
      </c>
    </row>
    <row r="86" spans="1:5" ht="12.75" customHeight="1">
      <c r="A86" s="63" t="s">
        <v>310</v>
      </c>
      <c r="B86" s="99">
        <v>12</v>
      </c>
      <c r="C86" s="97"/>
      <c r="D86" s="100">
        <f>+'[1]BCLCGTTHCTHN '!H193</f>
        <v>188587447</v>
      </c>
      <c r="E86" s="100">
        <v>-2192712425</v>
      </c>
    </row>
    <row r="87" spans="1:5" ht="12.75" customHeight="1">
      <c r="A87" s="63" t="s">
        <v>311</v>
      </c>
      <c r="B87" s="99">
        <v>13</v>
      </c>
      <c r="C87" s="97"/>
      <c r="D87" s="100">
        <f>+'[1]BCLCGTTHCTHN '!H194</f>
        <v>-939607193</v>
      </c>
      <c r="E87" s="100">
        <v>-1117881000</v>
      </c>
    </row>
    <row r="88" spans="1:5" ht="12.75" customHeight="1">
      <c r="A88" s="63" t="s">
        <v>312</v>
      </c>
      <c r="B88" s="99">
        <v>14</v>
      </c>
      <c r="C88" s="97"/>
      <c r="D88" s="100">
        <f>+'[1]BCLCGTTHCTHN '!H195</f>
        <v>-4098136775</v>
      </c>
      <c r="E88" s="100">
        <v>-2832205488</v>
      </c>
    </row>
    <row r="89" spans="1:5" ht="12.75" customHeight="1">
      <c r="A89" s="63" t="s">
        <v>313</v>
      </c>
      <c r="B89" s="99">
        <v>15</v>
      </c>
      <c r="C89" s="97"/>
      <c r="D89" s="100">
        <f>+'[1]BCLCGTTHCTHN '!H196</f>
        <v>305492078</v>
      </c>
      <c r="E89" s="100">
        <v>0</v>
      </c>
    </row>
    <row r="90" spans="1:5" ht="12.75" customHeight="1">
      <c r="A90" s="63" t="s">
        <v>314</v>
      </c>
      <c r="B90" s="99">
        <v>16</v>
      </c>
      <c r="C90" s="97"/>
      <c r="D90" s="100">
        <f>+'[1]BCLCGTTHCTHN '!H197</f>
        <v>-2671990079</v>
      </c>
      <c r="E90" s="100">
        <v>-1279233545</v>
      </c>
    </row>
    <row r="91" spans="1:5" ht="15">
      <c r="A91" s="95" t="s">
        <v>315</v>
      </c>
      <c r="B91" s="102" t="s">
        <v>239</v>
      </c>
      <c r="C91" s="97"/>
      <c r="D91" s="104" t="e">
        <f>SUM(D75:D90)</f>
        <v>#REF!</v>
      </c>
      <c r="E91" s="104">
        <f>SUM(E75:E90)</f>
        <v>20068691591</v>
      </c>
    </row>
    <row r="92" spans="1:5" ht="12" customHeight="1">
      <c r="A92" s="95"/>
      <c r="B92" s="106"/>
      <c r="C92" s="97"/>
      <c r="D92" s="104"/>
      <c r="E92" s="104"/>
    </row>
    <row r="93" spans="1:5" ht="15">
      <c r="A93" s="103" t="s">
        <v>316</v>
      </c>
      <c r="B93" s="107" t="s">
        <v>132</v>
      </c>
      <c r="C93" s="97"/>
      <c r="D93" s="108"/>
      <c r="E93" s="108"/>
    </row>
    <row r="94" spans="1:5" ht="12.75" customHeight="1">
      <c r="A94" s="63" t="s">
        <v>317</v>
      </c>
      <c r="B94" s="99">
        <v>21</v>
      </c>
      <c r="C94" s="97"/>
      <c r="D94" s="100">
        <f>+'[1]BCLCGTTHCTHN '!H201</f>
        <v>-9967797646</v>
      </c>
      <c r="E94" s="100">
        <v>-18228842584</v>
      </c>
    </row>
    <row r="95" spans="1:5" ht="12.75" customHeight="1">
      <c r="A95" s="63" t="s">
        <v>318</v>
      </c>
      <c r="B95" s="99">
        <v>22</v>
      </c>
      <c r="C95" s="97"/>
      <c r="D95" s="100">
        <f>+'[1]BCLCGTTHCTHN '!H202</f>
        <v>2901678181</v>
      </c>
      <c r="E95" s="100">
        <v>469626909</v>
      </c>
    </row>
    <row r="96" spans="1:5" ht="12.75" customHeight="1">
      <c r="A96" s="63" t="s">
        <v>319</v>
      </c>
      <c r="B96" s="99">
        <v>23</v>
      </c>
      <c r="C96" s="97"/>
      <c r="D96" s="100">
        <f>+'[1]BCLCGTTHCTHN '!H203</f>
        <v>-261406464</v>
      </c>
      <c r="E96" s="100">
        <v>-1621999335</v>
      </c>
    </row>
    <row r="97" spans="1:5" ht="12.75" customHeight="1">
      <c r="A97" s="63" t="s">
        <v>320</v>
      </c>
      <c r="B97" s="99">
        <v>24</v>
      </c>
      <c r="C97" s="97"/>
      <c r="D97" s="100" t="e">
        <f>+'[1]BCLCGTTHCTHN '!H204</f>
        <v>#REF!</v>
      </c>
      <c r="E97" s="100">
        <v>1107217548</v>
      </c>
    </row>
    <row r="98" spans="1:5" ht="12.75" customHeight="1">
      <c r="A98" s="63" t="s">
        <v>321</v>
      </c>
      <c r="B98" s="99">
        <v>25</v>
      </c>
      <c r="C98" s="97"/>
      <c r="D98" s="100">
        <f>+'[1]BCLCGTTHCTHN '!H205</f>
        <v>-300000000</v>
      </c>
      <c r="E98" s="100">
        <v>-300000000</v>
      </c>
    </row>
    <row r="99" spans="1:5" ht="12.75" customHeight="1">
      <c r="A99" s="63" t="s">
        <v>322</v>
      </c>
      <c r="B99" s="99">
        <v>26</v>
      </c>
      <c r="C99" s="97"/>
      <c r="D99" s="100">
        <f>+'[1]BCLCGTTHCTHN '!H206</f>
        <v>0</v>
      </c>
      <c r="E99" s="100">
        <v>0</v>
      </c>
    </row>
    <row r="100" spans="1:5" ht="12.75" customHeight="1">
      <c r="A100" s="63" t="s">
        <v>323</v>
      </c>
      <c r="B100" s="99">
        <v>27</v>
      </c>
      <c r="C100" s="97"/>
      <c r="D100" s="100">
        <f>+'[1]BCLCGTTHCTHN '!H207</f>
        <v>453763128</v>
      </c>
      <c r="E100" s="100">
        <v>102618869</v>
      </c>
    </row>
    <row r="101" spans="1:5" ht="15">
      <c r="A101" s="95" t="s">
        <v>324</v>
      </c>
      <c r="B101" s="102" t="s">
        <v>253</v>
      </c>
      <c r="C101" s="97"/>
      <c r="D101" s="98" t="e">
        <f>SUM(D94:D100)</f>
        <v>#REF!</v>
      </c>
      <c r="E101" s="98">
        <f>SUM(E94:E100)</f>
        <v>-18471378593</v>
      </c>
    </row>
    <row r="102" spans="1:5" ht="11.25" customHeight="1">
      <c r="A102" s="63"/>
      <c r="B102" s="99"/>
      <c r="C102" s="97"/>
      <c r="D102" s="100"/>
      <c r="E102" s="100"/>
    </row>
    <row r="103" spans="1:5" ht="15">
      <c r="A103" s="103" t="s">
        <v>325</v>
      </c>
      <c r="B103" s="106"/>
      <c r="C103" s="97"/>
      <c r="D103" s="104"/>
      <c r="E103" s="104"/>
    </row>
    <row r="104" spans="1:5" ht="12.75" customHeight="1">
      <c r="A104" s="63" t="s">
        <v>326</v>
      </c>
      <c r="B104" s="99">
        <v>31</v>
      </c>
      <c r="C104" s="97"/>
      <c r="D104" s="100">
        <f>+'[1]BCLCGTTHCTHN '!H211</f>
        <v>17400000000</v>
      </c>
      <c r="E104" s="104"/>
    </row>
    <row r="105" spans="1:5" ht="12.75" customHeight="1">
      <c r="A105" s="63" t="s">
        <v>327</v>
      </c>
      <c r="B105" s="99">
        <v>32</v>
      </c>
      <c r="C105" s="97"/>
      <c r="D105" s="100">
        <f>+'[1]BCLCGTTHCTHN '!H212</f>
        <v>0</v>
      </c>
      <c r="E105" s="104"/>
    </row>
    <row r="106" spans="1:5" ht="12.75" customHeight="1">
      <c r="A106" s="63" t="s">
        <v>328</v>
      </c>
      <c r="C106" s="97"/>
      <c r="D106" s="100">
        <f>+'[1]BCLCGTTHCTHN '!H213</f>
        <v>0</v>
      </c>
      <c r="E106" s="104"/>
    </row>
    <row r="107" spans="1:5" ht="12.75" customHeight="1">
      <c r="A107" s="63" t="s">
        <v>329</v>
      </c>
      <c r="B107" s="99">
        <v>33</v>
      </c>
      <c r="C107" s="97"/>
      <c r="D107" s="100">
        <f>+'[1]BCLCGTTHCTHN '!H214</f>
        <v>18470000000</v>
      </c>
      <c r="E107" s="100">
        <v>12000000000</v>
      </c>
    </row>
    <row r="108" spans="1:5" ht="12.75" customHeight="1">
      <c r="A108" s="63" t="s">
        <v>330</v>
      </c>
      <c r="B108" s="99">
        <v>34</v>
      </c>
      <c r="C108" s="97"/>
      <c r="D108" s="100">
        <f>+'[1]BCLCGTTHCTHN '!H215</f>
        <v>-21774450000</v>
      </c>
      <c r="E108" s="100">
        <v>-11304450000</v>
      </c>
    </row>
    <row r="109" spans="1:5" ht="12.75" customHeight="1">
      <c r="A109" s="63" t="s">
        <v>331</v>
      </c>
      <c r="B109" s="99">
        <v>35</v>
      </c>
      <c r="C109" s="97"/>
      <c r="D109" s="100">
        <f>+'[1]BCLCGTTHCTHN '!H216</f>
        <v>0</v>
      </c>
      <c r="E109" s="100">
        <v>0</v>
      </c>
    </row>
    <row r="110" spans="1:5" ht="12.75" customHeight="1">
      <c r="A110" s="63" t="s">
        <v>332</v>
      </c>
      <c r="B110" s="99">
        <v>36</v>
      </c>
      <c r="C110" s="97"/>
      <c r="D110" s="100">
        <f>+'[1]BCLCGTTHCTHN '!H217</f>
        <v>-1778200000</v>
      </c>
      <c r="E110" s="100">
        <v>-2902545000</v>
      </c>
    </row>
    <row r="111" spans="1:5" ht="12.75" customHeight="1">
      <c r="A111" s="95" t="s">
        <v>333</v>
      </c>
      <c r="B111" s="102" t="s">
        <v>259</v>
      </c>
      <c r="C111" s="97"/>
      <c r="D111" s="104">
        <f>SUM(D104:D110)</f>
        <v>12317350000</v>
      </c>
      <c r="E111" s="104">
        <f>SUM(E104:E110)</f>
        <v>-2206995000</v>
      </c>
    </row>
    <row r="112" spans="1:5" ht="10.5" customHeight="1">
      <c r="A112" s="103"/>
      <c r="B112" s="106"/>
      <c r="C112" s="97"/>
      <c r="D112" s="104"/>
      <c r="E112" s="104"/>
    </row>
    <row r="113" spans="1:5" ht="12.75" customHeight="1">
      <c r="A113" s="103" t="s">
        <v>334</v>
      </c>
      <c r="B113" s="106" t="s">
        <v>262</v>
      </c>
      <c r="C113" s="97"/>
      <c r="D113" s="104" t="e">
        <f>+D91+D101+D111</f>
        <v>#REF!</v>
      </c>
      <c r="E113" s="104">
        <v>-609682002</v>
      </c>
    </row>
    <row r="114" spans="1:5" ht="12.75" customHeight="1">
      <c r="A114" s="103" t="s">
        <v>335</v>
      </c>
      <c r="B114" s="106" t="s">
        <v>269</v>
      </c>
      <c r="C114" s="97"/>
      <c r="D114" s="104">
        <f>+E116</f>
        <v>2621404018</v>
      </c>
      <c r="E114" s="104">
        <v>3231086020</v>
      </c>
    </row>
    <row r="115" spans="1:5" ht="12.75" customHeight="1">
      <c r="A115" s="103" t="s">
        <v>336</v>
      </c>
      <c r="B115" s="106" t="s">
        <v>270</v>
      </c>
      <c r="C115" s="97"/>
      <c r="D115" s="104"/>
      <c r="E115" s="104"/>
    </row>
    <row r="116" spans="1:6" ht="12.75" customHeight="1">
      <c r="A116" s="110" t="s">
        <v>337</v>
      </c>
      <c r="B116" s="111" t="s">
        <v>273</v>
      </c>
      <c r="C116" s="112" t="s">
        <v>229</v>
      </c>
      <c r="D116" s="113" t="e">
        <f>+D113+D114+D115</f>
        <v>#REF!</v>
      </c>
      <c r="E116" s="113">
        <v>2621404018</v>
      </c>
      <c r="F116" s="73"/>
    </row>
    <row r="117" ht="8.25" customHeight="1"/>
    <row r="118" spans="2:5" ht="15">
      <c r="B118" s="114"/>
      <c r="C118" s="254" t="s">
        <v>338</v>
      </c>
      <c r="D118" s="254"/>
      <c r="E118" s="254"/>
    </row>
    <row r="119" spans="1:5" ht="18">
      <c r="A119" s="115" t="s">
        <v>339</v>
      </c>
      <c r="B119" s="114"/>
      <c r="C119" s="266" t="s">
        <v>340</v>
      </c>
      <c r="D119" s="266"/>
      <c r="E119" s="266"/>
    </row>
  </sheetData>
  <sheetProtection/>
  <mergeCells count="24">
    <mergeCell ref="D66:E66"/>
    <mergeCell ref="A68:E68"/>
    <mergeCell ref="A9:A10"/>
    <mergeCell ref="B9:B10"/>
    <mergeCell ref="C9:C10"/>
    <mergeCell ref="D9:E9"/>
    <mergeCell ref="D64:E64"/>
    <mergeCell ref="D65:E65"/>
    <mergeCell ref="D2:E2"/>
    <mergeCell ref="D3:E3"/>
    <mergeCell ref="A7:E7"/>
    <mergeCell ref="A8:E8"/>
    <mergeCell ref="D4:E4"/>
    <mergeCell ref="A6:E6"/>
    <mergeCell ref="C56:E56"/>
    <mergeCell ref="C57:E57"/>
    <mergeCell ref="C118:E118"/>
    <mergeCell ref="C119:E119"/>
    <mergeCell ref="A69:E69"/>
    <mergeCell ref="A70:E70"/>
    <mergeCell ref="A71:A72"/>
    <mergeCell ref="B71:B72"/>
    <mergeCell ref="C71:C72"/>
    <mergeCell ref="D71:E71"/>
  </mergeCells>
  <printOptions/>
  <pageMargins left="0.8661417322834646" right="0.2362204724409449" top="0.1968503937007874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4"/>
  <sheetViews>
    <sheetView zoomScalePageLayoutView="0" workbookViewId="0" topLeftCell="A79">
      <selection activeCell="A249" sqref="A249:E370"/>
    </sheetView>
  </sheetViews>
  <sheetFormatPr defaultColWidth="8.796875" defaultRowHeight="14.25"/>
  <cols>
    <col min="7" max="7" width="42" style="0" customWidth="1"/>
    <col min="8" max="8" width="0.59375" style="0" customWidth="1"/>
  </cols>
  <sheetData>
    <row r="1" spans="1:8" ht="15.75">
      <c r="A1" s="285" t="s">
        <v>5</v>
      </c>
      <c r="B1" s="285"/>
      <c r="C1" s="285"/>
      <c r="D1" s="285"/>
      <c r="E1" s="285"/>
      <c r="F1" s="250" t="s">
        <v>344</v>
      </c>
      <c r="G1" s="250"/>
      <c r="H1" s="250"/>
    </row>
    <row r="2" spans="1:8" ht="15">
      <c r="A2" s="6"/>
      <c r="B2" s="4"/>
      <c r="C2" s="251"/>
      <c r="D2" s="251"/>
      <c r="E2" s="251"/>
      <c r="F2" s="251" t="s">
        <v>6</v>
      </c>
      <c r="G2" s="251"/>
      <c r="H2" s="251"/>
    </row>
    <row r="3" spans="1:8" ht="15">
      <c r="A3" s="6"/>
      <c r="B3" s="4"/>
      <c r="C3" s="251"/>
      <c r="D3" s="251"/>
      <c r="E3" s="251"/>
      <c r="F3" s="251" t="s">
        <v>7</v>
      </c>
      <c r="G3" s="251"/>
      <c r="H3" s="251"/>
    </row>
    <row r="4" spans="1:8" ht="15">
      <c r="A4" s="6"/>
      <c r="B4" s="4"/>
      <c r="C4" s="5"/>
      <c r="D4" s="5"/>
      <c r="E4" s="5"/>
      <c r="F4" s="5"/>
      <c r="G4" s="5"/>
      <c r="H4" s="5"/>
    </row>
    <row r="5" spans="1:7" ht="19.5">
      <c r="A5" s="286" t="s">
        <v>345</v>
      </c>
      <c r="B5" s="286"/>
      <c r="C5" s="286"/>
      <c r="D5" s="286"/>
      <c r="E5" s="286"/>
      <c r="F5" s="286"/>
      <c r="G5" s="286"/>
    </row>
    <row r="6" spans="1:8" ht="16.5">
      <c r="A6" s="287" t="s">
        <v>346</v>
      </c>
      <c r="B6" s="287"/>
      <c r="C6" s="287"/>
      <c r="D6" s="287"/>
      <c r="E6" s="287"/>
      <c r="F6" s="287"/>
      <c r="G6" s="287"/>
      <c r="H6" s="287"/>
    </row>
    <row r="7" ht="14.25">
      <c r="B7" s="116"/>
    </row>
    <row r="8" spans="1:7" ht="16.5">
      <c r="A8" s="284" t="s">
        <v>347</v>
      </c>
      <c r="B8" s="284"/>
      <c r="C8" s="284"/>
      <c r="D8" s="284"/>
      <c r="E8" s="284"/>
      <c r="F8" s="284"/>
      <c r="G8" s="284"/>
    </row>
    <row r="9" spans="1:7" ht="16.5">
      <c r="A9" s="283" t="s">
        <v>348</v>
      </c>
      <c r="B9" s="283"/>
      <c r="C9" s="283"/>
      <c r="D9" s="283"/>
      <c r="E9" s="283"/>
      <c r="F9" s="283"/>
      <c r="G9" s="283"/>
    </row>
    <row r="10" spans="1:7" ht="16.5">
      <c r="A10" s="283" t="s">
        <v>349</v>
      </c>
      <c r="B10" s="283"/>
      <c r="C10" s="283"/>
      <c r="D10" s="283"/>
      <c r="E10" s="283"/>
      <c r="F10" s="283"/>
      <c r="G10" s="283"/>
    </row>
    <row r="11" spans="1:7" ht="16.5">
      <c r="A11" s="117" t="s">
        <v>350</v>
      </c>
      <c r="B11" s="117"/>
      <c r="C11" s="117"/>
      <c r="D11" s="117"/>
      <c r="E11" s="117"/>
      <c r="F11" s="117"/>
      <c r="G11" s="117"/>
    </row>
    <row r="12" spans="1:7" ht="16.5">
      <c r="A12" s="283" t="s">
        <v>351</v>
      </c>
      <c r="B12" s="283"/>
      <c r="C12" s="283"/>
      <c r="D12" s="283"/>
      <c r="E12" s="283"/>
      <c r="F12" s="283"/>
      <c r="G12" s="283"/>
    </row>
    <row r="13" spans="1:7" ht="16.5">
      <c r="A13" s="288" t="s">
        <v>352</v>
      </c>
      <c r="B13" s="288"/>
      <c r="C13" s="288"/>
      <c r="D13" s="288"/>
      <c r="E13" s="288"/>
      <c r="F13" s="288"/>
      <c r="G13" s="288"/>
    </row>
    <row r="14" spans="1:7" ht="16.5">
      <c r="A14" s="283" t="s">
        <v>353</v>
      </c>
      <c r="B14" s="283"/>
      <c r="C14" s="283"/>
      <c r="D14" s="283"/>
      <c r="E14" s="283"/>
      <c r="F14" s="283"/>
      <c r="G14" s="283"/>
    </row>
    <row r="15" spans="1:7" ht="16.5">
      <c r="A15" s="283" t="s">
        <v>354</v>
      </c>
      <c r="B15" s="283"/>
      <c r="C15" s="283"/>
      <c r="D15" s="283"/>
      <c r="E15" s="283"/>
      <c r="F15" s="283"/>
      <c r="G15" s="283"/>
    </row>
    <row r="16" spans="1:7" ht="16.5">
      <c r="A16" s="283" t="s">
        <v>355</v>
      </c>
      <c r="B16" s="283"/>
      <c r="C16" s="283"/>
      <c r="D16" s="283"/>
      <c r="E16" s="283"/>
      <c r="F16" s="283"/>
      <c r="G16" s="283"/>
    </row>
    <row r="17" spans="1:7" ht="16.5">
      <c r="A17" s="283" t="s">
        <v>356</v>
      </c>
      <c r="B17" s="283"/>
      <c r="C17" s="283"/>
      <c r="D17" s="283"/>
      <c r="E17" s="283"/>
      <c r="F17" s="283"/>
      <c r="G17" s="283"/>
    </row>
    <row r="18" spans="1:7" ht="16.5">
      <c r="A18" s="283" t="s">
        <v>357</v>
      </c>
      <c r="B18" s="283"/>
      <c r="C18" s="283"/>
      <c r="D18" s="283"/>
      <c r="E18" s="283"/>
      <c r="F18" s="283"/>
      <c r="G18" s="283"/>
    </row>
    <row r="19" spans="1:7" ht="16.5">
      <c r="A19" s="283" t="s">
        <v>358</v>
      </c>
      <c r="B19" s="283"/>
      <c r="C19" s="283"/>
      <c r="D19" s="283"/>
      <c r="E19" s="283"/>
      <c r="F19" s="283"/>
      <c r="G19" s="283"/>
    </row>
    <row r="20" spans="1:7" ht="16.5">
      <c r="A20" s="283" t="s">
        <v>359</v>
      </c>
      <c r="B20" s="283"/>
      <c r="C20" s="283"/>
      <c r="D20" s="283"/>
      <c r="E20" s="283"/>
      <c r="F20" s="283"/>
      <c r="G20" s="283"/>
    </row>
    <row r="21" spans="1:7" ht="16.5">
      <c r="A21" s="283" t="s">
        <v>360</v>
      </c>
      <c r="B21" s="283"/>
      <c r="C21" s="283"/>
      <c r="D21" s="283"/>
      <c r="E21" s="283"/>
      <c r="F21" s="283"/>
      <c r="G21" s="283"/>
    </row>
    <row r="22" spans="1:7" ht="16.5">
      <c r="A22" s="283" t="s">
        <v>361</v>
      </c>
      <c r="B22" s="283"/>
      <c r="C22" s="283"/>
      <c r="D22" s="283"/>
      <c r="E22" s="283"/>
      <c r="F22" s="283"/>
      <c r="G22" s="283"/>
    </row>
    <row r="23" spans="1:7" ht="16.5">
      <c r="A23" s="283" t="s">
        <v>362</v>
      </c>
      <c r="B23" s="283"/>
      <c r="C23" s="283"/>
      <c r="D23" s="283"/>
      <c r="E23" s="283"/>
      <c r="F23" s="283"/>
      <c r="G23" s="283"/>
    </row>
    <row r="24" spans="1:7" ht="16.5">
      <c r="A24" s="283" t="s">
        <v>363</v>
      </c>
      <c r="B24" s="283"/>
      <c r="C24" s="283"/>
      <c r="D24" s="283"/>
      <c r="E24" s="283"/>
      <c r="F24" s="283"/>
      <c r="G24" s="283"/>
    </row>
    <row r="25" spans="1:7" ht="33.75" customHeight="1">
      <c r="A25" s="291" t="s">
        <v>364</v>
      </c>
      <c r="B25" s="291"/>
      <c r="C25" s="291"/>
      <c r="D25" s="291"/>
      <c r="E25" s="291"/>
      <c r="F25" s="291"/>
      <c r="G25" s="291"/>
    </row>
    <row r="26" spans="1:7" ht="16.5">
      <c r="A26" s="283" t="s">
        <v>365</v>
      </c>
      <c r="B26" s="283"/>
      <c r="C26" s="283"/>
      <c r="D26" s="283"/>
      <c r="E26" s="283"/>
      <c r="F26" s="283"/>
      <c r="G26" s="283"/>
    </row>
    <row r="27" spans="1:7" ht="18.75" customHeight="1">
      <c r="A27" s="284" t="s">
        <v>366</v>
      </c>
      <c r="B27" s="284"/>
      <c r="C27" s="284"/>
      <c r="D27" s="284"/>
      <c r="E27" s="284"/>
      <c r="F27" s="284"/>
      <c r="G27" s="284"/>
    </row>
    <row r="28" spans="1:7" ht="16.5">
      <c r="A28" s="283" t="s">
        <v>367</v>
      </c>
      <c r="B28" s="283"/>
      <c r="C28" s="283"/>
      <c r="D28" s="283"/>
      <c r="E28" s="283"/>
      <c r="F28" s="283"/>
      <c r="G28" s="283"/>
    </row>
    <row r="29" spans="1:7" ht="16.5">
      <c r="A29" s="283" t="s">
        <v>368</v>
      </c>
      <c r="B29" s="283"/>
      <c r="C29" s="283"/>
      <c r="D29" s="283"/>
      <c r="E29" s="283"/>
      <c r="F29" s="283"/>
      <c r="G29" s="283"/>
    </row>
    <row r="30" spans="1:7" ht="16.5">
      <c r="A30" s="284" t="s">
        <v>369</v>
      </c>
      <c r="B30" s="284"/>
      <c r="C30" s="284"/>
      <c r="D30" s="284"/>
      <c r="E30" s="284"/>
      <c r="F30" s="284"/>
      <c r="G30" s="284"/>
    </row>
    <row r="31" spans="1:7" ht="16.5">
      <c r="A31" s="283" t="s">
        <v>370</v>
      </c>
      <c r="B31" s="283"/>
      <c r="C31" s="283"/>
      <c r="D31" s="283"/>
      <c r="E31" s="283"/>
      <c r="F31" s="283"/>
      <c r="G31" s="283"/>
    </row>
    <row r="32" spans="1:7" ht="16.5">
      <c r="A32" s="283" t="s">
        <v>371</v>
      </c>
      <c r="B32" s="283"/>
      <c r="C32" s="283"/>
      <c r="D32" s="283"/>
      <c r="E32" s="283"/>
      <c r="F32" s="283"/>
      <c r="G32" s="283"/>
    </row>
    <row r="33" spans="1:7" ht="16.5">
      <c r="A33" s="283" t="s">
        <v>372</v>
      </c>
      <c r="B33" s="283"/>
      <c r="C33" s="283"/>
      <c r="D33" s="283"/>
      <c r="E33" s="283"/>
      <c r="F33" s="283"/>
      <c r="G33" s="283"/>
    </row>
    <row r="34" spans="1:7" ht="16.5">
      <c r="A34" s="283" t="s">
        <v>373</v>
      </c>
      <c r="B34" s="283"/>
      <c r="C34" s="283"/>
      <c r="D34" s="283"/>
      <c r="E34" s="283"/>
      <c r="F34" s="283"/>
      <c r="G34" s="283"/>
    </row>
    <row r="35" spans="1:7" ht="16.5">
      <c r="A35" s="283" t="s">
        <v>374</v>
      </c>
      <c r="B35" s="283"/>
      <c r="C35" s="283"/>
      <c r="D35" s="283"/>
      <c r="E35" s="283"/>
      <c r="F35" s="283"/>
      <c r="G35" s="283"/>
    </row>
    <row r="36" spans="1:7" ht="16.5">
      <c r="A36" s="284" t="s">
        <v>375</v>
      </c>
      <c r="B36" s="284"/>
      <c r="C36" s="284"/>
      <c r="D36" s="284"/>
      <c r="E36" s="284"/>
      <c r="F36" s="284"/>
      <c r="G36" s="284"/>
    </row>
    <row r="37" spans="1:7" ht="16.5">
      <c r="A37" s="117" t="s">
        <v>376</v>
      </c>
      <c r="B37" s="117"/>
      <c r="C37" s="117"/>
      <c r="D37" s="117"/>
      <c r="E37" s="117"/>
      <c r="F37" s="117"/>
      <c r="G37" s="117"/>
    </row>
    <row r="38" spans="1:7" ht="16.5">
      <c r="A38" s="117" t="s">
        <v>377</v>
      </c>
      <c r="B38" s="117"/>
      <c r="C38" s="117"/>
      <c r="D38" s="117"/>
      <c r="E38" s="117"/>
      <c r="F38" s="117"/>
      <c r="G38" s="117"/>
    </row>
    <row r="39" spans="1:7" ht="16.5">
      <c r="A39" s="283" t="s">
        <v>378</v>
      </c>
      <c r="B39" s="283"/>
      <c r="C39" s="283"/>
      <c r="D39" s="283"/>
      <c r="E39" s="283"/>
      <c r="F39" s="283"/>
      <c r="G39" s="283"/>
    </row>
    <row r="40" spans="1:7" ht="16.5">
      <c r="A40" s="283" t="s">
        <v>379</v>
      </c>
      <c r="B40" s="283"/>
      <c r="C40" s="283"/>
      <c r="D40" s="283"/>
      <c r="E40" s="283"/>
      <c r="F40" s="283"/>
      <c r="G40" s="283"/>
    </row>
    <row r="41" spans="1:7" ht="16.5">
      <c r="A41" s="117" t="s">
        <v>380</v>
      </c>
      <c r="B41" s="117"/>
      <c r="C41" s="117"/>
      <c r="D41" s="117"/>
      <c r="E41" s="117"/>
      <c r="F41" s="117"/>
      <c r="G41" s="117"/>
    </row>
    <row r="42" spans="1:7" ht="16.5">
      <c r="A42" s="117" t="s">
        <v>381</v>
      </c>
      <c r="B42" s="117"/>
      <c r="C42" s="117"/>
      <c r="D42" s="117"/>
      <c r="E42" s="117"/>
      <c r="F42" s="117"/>
      <c r="G42" s="117"/>
    </row>
    <row r="43" spans="1:7" ht="16.5">
      <c r="A43" s="117" t="s">
        <v>382</v>
      </c>
      <c r="B43" s="117"/>
      <c r="C43" s="117"/>
      <c r="D43" s="117"/>
      <c r="E43" s="117"/>
      <c r="F43" s="117"/>
      <c r="G43" s="117"/>
    </row>
    <row r="44" spans="1:7" ht="16.5">
      <c r="A44" s="283" t="s">
        <v>383</v>
      </c>
      <c r="B44" s="283"/>
      <c r="C44" s="283"/>
      <c r="D44" s="283"/>
      <c r="E44" s="283"/>
      <c r="F44" s="283"/>
      <c r="G44" s="283"/>
    </row>
    <row r="45" spans="1:7" ht="16.5">
      <c r="A45" s="117" t="s">
        <v>384</v>
      </c>
      <c r="B45" s="117"/>
      <c r="C45" s="117"/>
      <c r="D45" s="117"/>
      <c r="E45" s="117"/>
      <c r="F45" s="117"/>
      <c r="G45" s="117"/>
    </row>
    <row r="46" spans="1:7" ht="16.5">
      <c r="A46" s="117" t="s">
        <v>385</v>
      </c>
      <c r="B46" s="117"/>
      <c r="C46" s="117"/>
      <c r="D46" s="117"/>
      <c r="E46" s="117"/>
      <c r="F46" s="117"/>
      <c r="G46" s="117"/>
    </row>
    <row r="47" spans="1:7" ht="16.5">
      <c r="A47" s="283" t="s">
        <v>386</v>
      </c>
      <c r="B47" s="283"/>
      <c r="C47" s="283"/>
      <c r="D47" s="283"/>
      <c r="E47" s="283"/>
      <c r="F47" s="283"/>
      <c r="G47" s="283"/>
    </row>
    <row r="48" spans="1:7" ht="16.5">
      <c r="A48" s="283" t="s">
        <v>387</v>
      </c>
      <c r="B48" s="283"/>
      <c r="C48" s="283"/>
      <c r="D48" s="283"/>
      <c r="E48" s="283"/>
      <c r="F48" s="283"/>
      <c r="G48" s="283"/>
    </row>
    <row r="49" spans="1:7" ht="16.5">
      <c r="A49" s="283" t="s">
        <v>388</v>
      </c>
      <c r="B49" s="283"/>
      <c r="C49" s="283"/>
      <c r="D49" s="283"/>
      <c r="E49" s="283"/>
      <c r="F49" s="283"/>
      <c r="G49" s="283"/>
    </row>
    <row r="50" spans="1:7" ht="16.5">
      <c r="A50" s="283" t="s">
        <v>389</v>
      </c>
      <c r="B50" s="283"/>
      <c r="C50" s="283"/>
      <c r="D50" s="283"/>
      <c r="E50" s="283"/>
      <c r="F50" s="283"/>
      <c r="G50" s="283"/>
    </row>
    <row r="51" spans="1:7" ht="16.5">
      <c r="A51" s="283" t="s">
        <v>390</v>
      </c>
      <c r="B51" s="283"/>
      <c r="C51" s="283"/>
      <c r="D51" s="283"/>
      <c r="E51" s="283"/>
      <c r="F51" s="283"/>
      <c r="G51" s="283"/>
    </row>
    <row r="52" spans="1:7" ht="16.5">
      <c r="A52" s="117" t="s">
        <v>391</v>
      </c>
      <c r="B52" s="117"/>
      <c r="C52" s="117"/>
      <c r="D52" s="117"/>
      <c r="E52" s="117"/>
      <c r="F52" s="117"/>
      <c r="G52" s="117"/>
    </row>
    <row r="53" spans="1:7" ht="16.5">
      <c r="A53" s="283" t="s">
        <v>392</v>
      </c>
      <c r="B53" s="283"/>
      <c r="C53" s="283"/>
      <c r="D53" s="283"/>
      <c r="E53" s="283"/>
      <c r="F53" s="283"/>
      <c r="G53" s="283"/>
    </row>
    <row r="54" spans="1:7" ht="16.5">
      <c r="A54" s="283" t="s">
        <v>393</v>
      </c>
      <c r="B54" s="283"/>
      <c r="C54" s="283"/>
      <c r="D54" s="283"/>
      <c r="E54" s="283"/>
      <c r="F54" s="283"/>
      <c r="G54" s="283"/>
    </row>
    <row r="55" spans="1:7" ht="16.5">
      <c r="A55" s="283" t="s">
        <v>394</v>
      </c>
      <c r="B55" s="283"/>
      <c r="C55" s="283"/>
      <c r="D55" s="283"/>
      <c r="E55" s="283"/>
      <c r="F55" s="283"/>
      <c r="G55" s="283"/>
    </row>
    <row r="56" spans="1:7" ht="16.5">
      <c r="A56" s="283" t="s">
        <v>395</v>
      </c>
      <c r="B56" s="283"/>
      <c r="C56" s="283"/>
      <c r="D56" s="283"/>
      <c r="E56" s="283"/>
      <c r="F56" s="283"/>
      <c r="G56" s="283"/>
    </row>
    <row r="57" spans="1:7" ht="16.5">
      <c r="A57" s="283" t="s">
        <v>396</v>
      </c>
      <c r="B57" s="283"/>
      <c r="C57" s="283"/>
      <c r="D57" s="283"/>
      <c r="E57" s="283"/>
      <c r="F57" s="283"/>
      <c r="G57" s="283"/>
    </row>
    <row r="58" spans="1:7" ht="16.5">
      <c r="A58" s="283" t="s">
        <v>397</v>
      </c>
      <c r="B58" s="283"/>
      <c r="C58" s="283"/>
      <c r="D58" s="283"/>
      <c r="E58" s="283"/>
      <c r="F58" s="283"/>
      <c r="G58" s="283"/>
    </row>
    <row r="59" spans="1:7" ht="16.5">
      <c r="A59" s="283" t="s">
        <v>398</v>
      </c>
      <c r="B59" s="283"/>
      <c r="C59" s="283"/>
      <c r="D59" s="283"/>
      <c r="E59" s="283"/>
      <c r="F59" s="283"/>
      <c r="G59" s="283"/>
    </row>
    <row r="60" spans="1:7" ht="16.5">
      <c r="A60" s="283" t="s">
        <v>399</v>
      </c>
      <c r="B60" s="283"/>
      <c r="C60" s="283"/>
      <c r="D60" s="283"/>
      <c r="E60" s="283"/>
      <c r="F60" s="283"/>
      <c r="G60" s="283"/>
    </row>
    <row r="61" spans="1:7" ht="16.5">
      <c r="A61" s="283" t="s">
        <v>400</v>
      </c>
      <c r="B61" s="283"/>
      <c r="C61" s="283"/>
      <c r="D61" s="283"/>
      <c r="E61" s="283"/>
      <c r="F61" s="283"/>
      <c r="G61" s="283"/>
    </row>
    <row r="62" spans="1:7" ht="16.5">
      <c r="A62" s="283" t="s">
        <v>401</v>
      </c>
      <c r="B62" s="283"/>
      <c r="C62" s="283"/>
      <c r="D62" s="283"/>
      <c r="E62" s="283"/>
      <c r="F62" s="283"/>
      <c r="G62" s="283"/>
    </row>
    <row r="63" spans="1:7" ht="16.5">
      <c r="A63" s="283" t="s">
        <v>402</v>
      </c>
      <c r="B63" s="283"/>
      <c r="C63" s="283"/>
      <c r="D63" s="283"/>
      <c r="E63" s="283"/>
      <c r="F63" s="283"/>
      <c r="G63" s="283"/>
    </row>
    <row r="64" spans="1:7" ht="16.5">
      <c r="A64" s="283" t="s">
        <v>403</v>
      </c>
      <c r="B64" s="283"/>
      <c r="C64" s="283"/>
      <c r="D64" s="283"/>
      <c r="E64" s="283"/>
      <c r="F64" s="283"/>
      <c r="G64" s="283"/>
    </row>
    <row r="65" spans="1:7" ht="16.5">
      <c r="A65" s="283" t="s">
        <v>404</v>
      </c>
      <c r="B65" s="283"/>
      <c r="C65" s="283"/>
      <c r="D65" s="283"/>
      <c r="E65" s="283"/>
      <c r="F65" s="283"/>
      <c r="G65" s="283"/>
    </row>
    <row r="66" spans="1:7" ht="16.5">
      <c r="A66" s="283" t="s">
        <v>405</v>
      </c>
      <c r="B66" s="283"/>
      <c r="C66" s="283"/>
      <c r="D66" s="283"/>
      <c r="E66" s="283"/>
      <c r="F66" s="283"/>
      <c r="G66" s="283"/>
    </row>
    <row r="67" spans="1:7" ht="16.5">
      <c r="A67" s="283" t="s">
        <v>406</v>
      </c>
      <c r="B67" s="283"/>
      <c r="C67" s="283"/>
      <c r="D67" s="283"/>
      <c r="E67" s="283"/>
      <c r="F67" s="283"/>
      <c r="G67" s="283"/>
    </row>
    <row r="68" spans="1:7" ht="16.5">
      <c r="A68" s="117" t="s">
        <v>407</v>
      </c>
      <c r="B68" s="117"/>
      <c r="C68" s="117"/>
      <c r="D68" s="117"/>
      <c r="E68" s="117"/>
      <c r="F68" s="117"/>
      <c r="G68" s="117"/>
    </row>
    <row r="69" spans="1:7" ht="16.5">
      <c r="A69" s="117" t="s">
        <v>408</v>
      </c>
      <c r="B69" s="117"/>
      <c r="C69" s="117"/>
      <c r="D69" s="117"/>
      <c r="E69" s="117"/>
      <c r="F69" s="117"/>
      <c r="G69" s="117"/>
    </row>
    <row r="70" spans="1:7" ht="16.5">
      <c r="A70" s="283" t="s">
        <v>409</v>
      </c>
      <c r="B70" s="283"/>
      <c r="C70" s="283"/>
      <c r="D70" s="283"/>
      <c r="E70" s="283"/>
      <c r="F70" s="283"/>
      <c r="G70" s="283"/>
    </row>
    <row r="71" spans="1:7" ht="16.5">
      <c r="A71" s="283" t="s">
        <v>410</v>
      </c>
      <c r="B71" s="283"/>
      <c r="C71" s="283"/>
      <c r="D71" s="283"/>
      <c r="E71" s="283"/>
      <c r="F71" s="283"/>
      <c r="G71" s="283"/>
    </row>
    <row r="72" spans="1:7" ht="16.5">
      <c r="A72" s="283" t="s">
        <v>411</v>
      </c>
      <c r="B72" s="283"/>
      <c r="C72" s="283"/>
      <c r="D72" s="283"/>
      <c r="E72" s="283"/>
      <c r="F72" s="283"/>
      <c r="G72" s="283"/>
    </row>
    <row r="73" spans="1:7" ht="16.5">
      <c r="A73" s="283" t="s">
        <v>412</v>
      </c>
      <c r="B73" s="283"/>
      <c r="C73" s="283"/>
      <c r="D73" s="283"/>
      <c r="E73" s="283"/>
      <c r="F73" s="283"/>
      <c r="G73" s="283"/>
    </row>
    <row r="74" spans="1:7" ht="16.5">
      <c r="A74" s="283" t="s">
        <v>413</v>
      </c>
      <c r="B74" s="283"/>
      <c r="C74" s="283"/>
      <c r="D74" s="283"/>
      <c r="E74" s="283"/>
      <c r="F74" s="283"/>
      <c r="G74" s="283"/>
    </row>
    <row r="75" spans="1:7" ht="16.5">
      <c r="A75" s="283" t="s">
        <v>414</v>
      </c>
      <c r="B75" s="283"/>
      <c r="C75" s="283"/>
      <c r="D75" s="283"/>
      <c r="E75" s="283"/>
      <c r="F75" s="283"/>
      <c r="G75" s="283"/>
    </row>
    <row r="76" spans="1:7" ht="16.5">
      <c r="A76" s="117" t="s">
        <v>415</v>
      </c>
      <c r="B76" s="117"/>
      <c r="C76" s="117"/>
      <c r="D76" s="117"/>
      <c r="E76" s="117"/>
      <c r="F76" s="117"/>
      <c r="G76" s="117"/>
    </row>
    <row r="77" spans="1:7" ht="16.5">
      <c r="A77" s="283" t="s">
        <v>416</v>
      </c>
      <c r="B77" s="283"/>
      <c r="C77" s="283"/>
      <c r="D77" s="283"/>
      <c r="E77" s="283"/>
      <c r="F77" s="283"/>
      <c r="G77" s="283"/>
    </row>
    <row r="78" spans="1:7" ht="16.5">
      <c r="A78" s="117" t="s">
        <v>417</v>
      </c>
      <c r="B78" s="117"/>
      <c r="C78" s="117"/>
      <c r="D78" s="117"/>
      <c r="E78" s="117"/>
      <c r="F78" s="117"/>
      <c r="G78" s="117"/>
    </row>
    <row r="79" spans="1:7" ht="16.5">
      <c r="A79" s="283" t="s">
        <v>418</v>
      </c>
      <c r="B79" s="283"/>
      <c r="C79" s="283"/>
      <c r="D79" s="283"/>
      <c r="E79" s="283"/>
      <c r="F79" s="283"/>
      <c r="G79" s="283"/>
    </row>
    <row r="80" spans="1:7" ht="16.5">
      <c r="A80" s="283" t="s">
        <v>419</v>
      </c>
      <c r="B80" s="283"/>
      <c r="C80" s="283"/>
      <c r="D80" s="283"/>
      <c r="E80" s="283"/>
      <c r="F80" s="283"/>
      <c r="G80" s="283"/>
    </row>
    <row r="81" spans="1:7" ht="16.5">
      <c r="A81" s="283" t="s">
        <v>420</v>
      </c>
      <c r="B81" s="283"/>
      <c r="C81" s="283"/>
      <c r="D81" s="283"/>
      <c r="E81" s="283"/>
      <c r="F81" s="283"/>
      <c r="G81" s="283"/>
    </row>
    <row r="82" spans="1:7" ht="16.5">
      <c r="A82" s="117" t="s">
        <v>421</v>
      </c>
      <c r="B82" s="117"/>
      <c r="C82" s="117"/>
      <c r="D82" s="117"/>
      <c r="E82" s="117"/>
      <c r="F82" s="117"/>
      <c r="G82" s="117"/>
    </row>
    <row r="83" spans="1:7" ht="16.5">
      <c r="A83" s="117" t="s">
        <v>422</v>
      </c>
      <c r="B83" s="117"/>
      <c r="C83" s="117"/>
      <c r="D83" s="117"/>
      <c r="E83" s="117"/>
      <c r="F83" s="117"/>
      <c r="G83" s="117"/>
    </row>
    <row r="84" spans="1:7" ht="16.5">
      <c r="A84" s="283" t="s">
        <v>423</v>
      </c>
      <c r="B84" s="283"/>
      <c r="C84" s="283"/>
      <c r="D84" s="283"/>
      <c r="E84" s="283"/>
      <c r="F84" s="283"/>
      <c r="G84" s="283"/>
    </row>
    <row r="85" spans="1:7" ht="16.5">
      <c r="A85" s="283" t="s">
        <v>424</v>
      </c>
      <c r="B85" s="283"/>
      <c r="C85" s="283"/>
      <c r="D85" s="283"/>
      <c r="E85" s="283"/>
      <c r="F85" s="283"/>
      <c r="G85" s="283"/>
    </row>
    <row r="86" spans="1:7" ht="16.5">
      <c r="A86" s="283" t="s">
        <v>425</v>
      </c>
      <c r="B86" s="283"/>
      <c r="C86" s="283"/>
      <c r="D86" s="283"/>
      <c r="E86" s="283"/>
      <c r="F86" s="283"/>
      <c r="G86" s="283"/>
    </row>
    <row r="87" spans="1:7" ht="15.75" customHeight="1">
      <c r="A87" s="291"/>
      <c r="B87" s="291"/>
      <c r="C87" s="291"/>
      <c r="D87" s="291"/>
      <c r="E87" s="291"/>
      <c r="F87" s="291"/>
      <c r="G87" s="291"/>
    </row>
    <row r="88" spans="1:7" ht="19.5" customHeight="1">
      <c r="A88" s="291"/>
      <c r="B88" s="291"/>
      <c r="C88" s="291"/>
      <c r="D88" s="291"/>
      <c r="E88" s="291"/>
      <c r="F88" s="291"/>
      <c r="G88" s="291"/>
    </row>
    <row r="123" spans="1:7" ht="15">
      <c r="A123" s="289" t="s">
        <v>0</v>
      </c>
      <c r="B123" s="289"/>
      <c r="C123" s="289"/>
      <c r="D123" s="289"/>
      <c r="E123" s="289"/>
      <c r="F123" s="289"/>
      <c r="G123" s="289"/>
    </row>
    <row r="124" spans="1:7" ht="15">
      <c r="A124" s="290" t="s">
        <v>1</v>
      </c>
      <c r="B124" s="290"/>
      <c r="C124" s="290"/>
      <c r="D124" s="290"/>
      <c r="E124" s="290"/>
      <c r="F124" s="290"/>
      <c r="G124" s="290"/>
    </row>
  </sheetData>
  <sheetProtection/>
  <mergeCells count="75">
    <mergeCell ref="A123:G123"/>
    <mergeCell ref="A124:G124"/>
    <mergeCell ref="A87:G88"/>
    <mergeCell ref="A18:G18"/>
    <mergeCell ref="A35:G35"/>
    <mergeCell ref="A23:G23"/>
    <mergeCell ref="A24:G24"/>
    <mergeCell ref="A25:G25"/>
    <mergeCell ref="A26:G26"/>
    <mergeCell ref="A57:G57"/>
    <mergeCell ref="A13:G13"/>
    <mergeCell ref="A14:G14"/>
    <mergeCell ref="A34:G34"/>
    <mergeCell ref="A15:G15"/>
    <mergeCell ref="A16:G16"/>
    <mergeCell ref="A17:G17"/>
    <mergeCell ref="A27:G27"/>
    <mergeCell ref="A30:G30"/>
    <mergeCell ref="A19:G19"/>
    <mergeCell ref="A22:G22"/>
    <mergeCell ref="A47:G47"/>
    <mergeCell ref="A44:G44"/>
    <mergeCell ref="A58:G58"/>
    <mergeCell ref="A59:G59"/>
    <mergeCell ref="A60:G60"/>
    <mergeCell ref="A54:G54"/>
    <mergeCell ref="A48:G48"/>
    <mergeCell ref="A53:G53"/>
    <mergeCell ref="A51:G51"/>
    <mergeCell ref="A81:G81"/>
    <mergeCell ref="A20:G20"/>
    <mergeCell ref="A21:G21"/>
    <mergeCell ref="A80:G80"/>
    <mergeCell ref="A32:G32"/>
    <mergeCell ref="A33:G33"/>
    <mergeCell ref="A28:G28"/>
    <mergeCell ref="A29:G29"/>
    <mergeCell ref="A31:G31"/>
    <mergeCell ref="A62:G62"/>
    <mergeCell ref="A9:G9"/>
    <mergeCell ref="A10:G10"/>
    <mergeCell ref="F3:H3"/>
    <mergeCell ref="A5:G5"/>
    <mergeCell ref="A6:H6"/>
    <mergeCell ref="A12:G12"/>
    <mergeCell ref="A39:G39"/>
    <mergeCell ref="A49:G49"/>
    <mergeCell ref="A50:G50"/>
    <mergeCell ref="A61:G61"/>
    <mergeCell ref="A1:E1"/>
    <mergeCell ref="F1:H1"/>
    <mergeCell ref="C2:E2"/>
    <mergeCell ref="F2:H2"/>
    <mergeCell ref="A8:G8"/>
    <mergeCell ref="C3:E3"/>
    <mergeCell ref="A63:G63"/>
    <mergeCell ref="A73:G73"/>
    <mergeCell ref="A64:G64"/>
    <mergeCell ref="A65:G65"/>
    <mergeCell ref="A66:G66"/>
    <mergeCell ref="A36:G36"/>
    <mergeCell ref="A72:G72"/>
    <mergeCell ref="A55:G55"/>
    <mergeCell ref="A56:G56"/>
    <mergeCell ref="A40:G40"/>
    <mergeCell ref="A86:G86"/>
    <mergeCell ref="A67:G67"/>
    <mergeCell ref="A70:G70"/>
    <mergeCell ref="A71:G71"/>
    <mergeCell ref="A85:G85"/>
    <mergeCell ref="A79:G79"/>
    <mergeCell ref="A75:G75"/>
    <mergeCell ref="A84:G84"/>
    <mergeCell ref="A74:G74"/>
    <mergeCell ref="A77:G77"/>
  </mergeCells>
  <printOptions/>
  <pageMargins left="0.58" right="0.25" top="0.55" bottom="0.5" header="0.52" footer="0.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08"/>
  <sheetViews>
    <sheetView zoomScalePageLayoutView="0" workbookViewId="0" topLeftCell="A243">
      <selection activeCell="B34" sqref="B34"/>
    </sheetView>
  </sheetViews>
  <sheetFormatPr defaultColWidth="8.796875" defaultRowHeight="14.25"/>
  <cols>
    <col min="1" max="1" width="3.69921875" style="0" customWidth="1"/>
    <col min="2" max="2" width="63.5" style="0" customWidth="1"/>
    <col min="3" max="3" width="13.69921875" style="0" customWidth="1"/>
    <col min="4" max="4" width="13" style="0" customWidth="1"/>
    <col min="5" max="5" width="12.3984375" style="0" customWidth="1"/>
    <col min="6" max="6" width="12.59765625" style="0" customWidth="1"/>
  </cols>
  <sheetData>
    <row r="2" ht="20.25">
      <c r="B2" s="119" t="s">
        <v>706</v>
      </c>
    </row>
    <row r="3" spans="1:4" ht="15.75">
      <c r="A3" s="74" t="s">
        <v>426</v>
      </c>
      <c r="B3" s="292" t="s">
        <v>427</v>
      </c>
      <c r="C3" s="292"/>
      <c r="D3" s="292"/>
    </row>
    <row r="4" spans="1:4" ht="18">
      <c r="A4" s="121"/>
      <c r="C4" s="122"/>
      <c r="D4" s="122"/>
    </row>
    <row r="5" spans="1:4" ht="15.75">
      <c r="A5" s="123" t="s">
        <v>428</v>
      </c>
      <c r="B5" s="124" t="s">
        <v>429</v>
      </c>
      <c r="C5" s="125" t="s">
        <v>430</v>
      </c>
      <c r="D5" s="125" t="s">
        <v>431</v>
      </c>
    </row>
    <row r="6" spans="1:4" ht="15">
      <c r="A6" s="126">
        <v>1</v>
      </c>
      <c r="B6" s="126">
        <v>2</v>
      </c>
      <c r="C6" s="126">
        <v>3</v>
      </c>
      <c r="D6" s="126">
        <v>4</v>
      </c>
    </row>
    <row r="7" spans="1:4" ht="15.75">
      <c r="A7" s="127">
        <v>1</v>
      </c>
      <c r="B7" s="128" t="s">
        <v>432</v>
      </c>
      <c r="C7" s="129"/>
      <c r="D7" s="129"/>
    </row>
    <row r="8" spans="1:4" ht="18">
      <c r="A8" s="130" t="s">
        <v>433</v>
      </c>
      <c r="B8" s="131" t="s">
        <v>434</v>
      </c>
      <c r="C8" s="108">
        <v>2330203150</v>
      </c>
      <c r="D8" s="108">
        <v>1651146677</v>
      </c>
    </row>
    <row r="9" spans="1:4" ht="18">
      <c r="A9" s="130" t="s">
        <v>433</v>
      </c>
      <c r="B9" s="176" t="s">
        <v>435</v>
      </c>
      <c r="C9" s="108">
        <v>898966808</v>
      </c>
      <c r="D9" s="108">
        <v>3458535292</v>
      </c>
    </row>
    <row r="10" spans="1:4" ht="18">
      <c r="A10" s="130" t="s">
        <v>433</v>
      </c>
      <c r="B10" s="131" t="s">
        <v>436</v>
      </c>
      <c r="C10" s="108"/>
      <c r="D10" s="108">
        <v>0</v>
      </c>
    </row>
    <row r="11" spans="1:4" ht="18">
      <c r="A11" s="132"/>
      <c r="B11" s="71" t="s">
        <v>437</v>
      </c>
      <c r="C11" s="113">
        <v>3229169958</v>
      </c>
      <c r="D11" s="113">
        <v>5109681969</v>
      </c>
    </row>
    <row r="12" spans="1:4" ht="15.75">
      <c r="A12" s="133">
        <v>2</v>
      </c>
      <c r="B12" s="134" t="s">
        <v>438</v>
      </c>
      <c r="C12" s="125"/>
      <c r="D12" s="125"/>
    </row>
    <row r="13" spans="1:4" ht="15.75">
      <c r="A13" s="127">
        <v>3</v>
      </c>
      <c r="B13" s="128" t="s">
        <v>439</v>
      </c>
      <c r="C13" s="125" t="s">
        <v>430</v>
      </c>
      <c r="D13" s="125" t="s">
        <v>431</v>
      </c>
    </row>
    <row r="14" spans="1:4" ht="18">
      <c r="A14" s="130" t="s">
        <v>433</v>
      </c>
      <c r="B14" s="135" t="s">
        <v>440</v>
      </c>
      <c r="C14" s="108">
        <v>0</v>
      </c>
      <c r="D14" s="108"/>
    </row>
    <row r="15" spans="1:4" ht="18">
      <c r="A15" s="130" t="s">
        <v>433</v>
      </c>
      <c r="B15" s="135" t="s">
        <v>441</v>
      </c>
      <c r="C15" s="108">
        <v>0</v>
      </c>
      <c r="D15" s="108"/>
    </row>
    <row r="16" spans="1:4" ht="18">
      <c r="A16" s="130" t="s">
        <v>433</v>
      </c>
      <c r="B16" s="135" t="s">
        <v>442</v>
      </c>
      <c r="C16" s="108">
        <v>0</v>
      </c>
      <c r="D16" s="108"/>
    </row>
    <row r="17" spans="1:4" ht="18">
      <c r="A17" s="130" t="s">
        <v>433</v>
      </c>
      <c r="B17" s="135" t="s">
        <v>443</v>
      </c>
      <c r="C17" s="108">
        <v>5434753851</v>
      </c>
      <c r="D17" s="108">
        <v>6786806493</v>
      </c>
    </row>
    <row r="18" spans="1:4" ht="18">
      <c r="A18" s="132"/>
      <c r="B18" s="71" t="s">
        <v>437</v>
      </c>
      <c r="C18" s="113">
        <v>5434753851</v>
      </c>
      <c r="D18" s="113">
        <v>6786806493</v>
      </c>
    </row>
    <row r="19" spans="1:4" ht="15.75">
      <c r="A19" s="127">
        <v>4</v>
      </c>
      <c r="B19" s="128" t="s">
        <v>444</v>
      </c>
      <c r="C19" s="125" t="s">
        <v>430</v>
      </c>
      <c r="D19" s="125" t="s">
        <v>431</v>
      </c>
    </row>
    <row r="20" spans="1:4" ht="18">
      <c r="A20" s="130" t="s">
        <v>433</v>
      </c>
      <c r="B20" s="135" t="s">
        <v>445</v>
      </c>
      <c r="C20" s="108">
        <v>0</v>
      </c>
      <c r="D20" s="108"/>
    </row>
    <row r="21" spans="1:4" ht="18">
      <c r="A21" s="130" t="s">
        <v>433</v>
      </c>
      <c r="B21" s="135" t="s">
        <v>446</v>
      </c>
      <c r="C21" s="108">
        <v>3212898322</v>
      </c>
      <c r="D21" s="108">
        <v>3338623748</v>
      </c>
    </row>
    <row r="22" spans="1:4" ht="18">
      <c r="A22" s="130" t="s">
        <v>433</v>
      </c>
      <c r="B22" s="135" t="s">
        <v>447</v>
      </c>
      <c r="C22" s="108">
        <v>45483058</v>
      </c>
      <c r="D22" s="108">
        <v>49538490</v>
      </c>
    </row>
    <row r="23" spans="1:4" ht="18">
      <c r="A23" s="130" t="s">
        <v>433</v>
      </c>
      <c r="B23" s="135" t="s">
        <v>448</v>
      </c>
      <c r="C23" s="108">
        <v>12273030568</v>
      </c>
      <c r="D23" s="108">
        <v>15672589726</v>
      </c>
    </row>
    <row r="24" spans="1:4" ht="18">
      <c r="A24" s="130" t="s">
        <v>433</v>
      </c>
      <c r="B24" s="135" t="s">
        <v>449</v>
      </c>
      <c r="C24" s="108">
        <v>0</v>
      </c>
      <c r="D24" s="108"/>
    </row>
    <row r="25" spans="1:4" ht="18">
      <c r="A25" s="130" t="s">
        <v>433</v>
      </c>
      <c r="B25" s="135" t="s">
        <v>450</v>
      </c>
      <c r="C25" s="108">
        <v>2250084865</v>
      </c>
      <c r="D25" s="108">
        <v>2119628991</v>
      </c>
    </row>
    <row r="26" spans="1:4" ht="18">
      <c r="A26" s="130" t="s">
        <v>433</v>
      </c>
      <c r="B26" s="135" t="s">
        <v>451</v>
      </c>
      <c r="C26" s="108">
        <v>0</v>
      </c>
      <c r="D26" s="108"/>
    </row>
    <row r="27" spans="1:4" ht="18">
      <c r="A27" s="130" t="s">
        <v>433</v>
      </c>
      <c r="B27" s="135" t="s">
        <v>452</v>
      </c>
      <c r="C27" s="108">
        <v>0</v>
      </c>
      <c r="D27" s="108"/>
    </row>
    <row r="28" spans="1:4" ht="18">
      <c r="A28" s="130" t="s">
        <v>433</v>
      </c>
      <c r="B28" s="135" t="s">
        <v>453</v>
      </c>
      <c r="C28" s="108">
        <v>0</v>
      </c>
      <c r="D28" s="108"/>
    </row>
    <row r="29" spans="1:4" ht="18">
      <c r="A29" s="132"/>
      <c r="B29" s="71" t="s">
        <v>454</v>
      </c>
      <c r="C29" s="113">
        <v>17781496813</v>
      </c>
      <c r="D29" s="113">
        <v>21180380955</v>
      </c>
    </row>
    <row r="30" spans="1:4" ht="15.75">
      <c r="A30" s="136">
        <v>5</v>
      </c>
      <c r="B30" s="137" t="s">
        <v>455</v>
      </c>
      <c r="C30" s="125" t="s">
        <v>430</v>
      </c>
      <c r="D30" s="125" t="s">
        <v>431</v>
      </c>
    </row>
    <row r="31" spans="1:4" ht="18">
      <c r="A31" s="130" t="s">
        <v>433</v>
      </c>
      <c r="B31" s="138" t="s">
        <v>456</v>
      </c>
      <c r="C31" s="108">
        <v>532041257</v>
      </c>
      <c r="D31" s="108">
        <v>69384011</v>
      </c>
    </row>
    <row r="32" spans="1:4" ht="18">
      <c r="A32" s="139" t="s">
        <v>433</v>
      </c>
      <c r="B32" s="140" t="s">
        <v>457</v>
      </c>
      <c r="C32" s="108">
        <v>0</v>
      </c>
      <c r="D32" s="108"/>
    </row>
    <row r="33" spans="1:4" ht="18">
      <c r="A33" s="139" t="s">
        <v>433</v>
      </c>
      <c r="B33" s="140" t="s">
        <v>458</v>
      </c>
      <c r="C33" s="108">
        <v>0</v>
      </c>
      <c r="D33" s="108"/>
    </row>
    <row r="34" spans="1:4" ht="18">
      <c r="A34" s="139" t="s">
        <v>433</v>
      </c>
      <c r="B34" s="140" t="s">
        <v>459</v>
      </c>
      <c r="C34" s="108">
        <v>1338871864</v>
      </c>
      <c r="D34" s="108">
        <v>1101377624</v>
      </c>
    </row>
    <row r="35" spans="1:4" ht="18">
      <c r="A35" s="139" t="s">
        <v>433</v>
      </c>
      <c r="B35" s="140" t="s">
        <v>701</v>
      </c>
      <c r="C35" s="108">
        <v>2143056</v>
      </c>
      <c r="D35" s="108">
        <v>17649338</v>
      </c>
    </row>
    <row r="36" spans="1:4" ht="18">
      <c r="A36" s="139" t="s">
        <v>433</v>
      </c>
      <c r="B36" s="140" t="s">
        <v>460</v>
      </c>
      <c r="C36" s="108">
        <v>0</v>
      </c>
      <c r="D36" s="141"/>
    </row>
    <row r="37" spans="1:4" ht="18">
      <c r="A37" s="132"/>
      <c r="B37" s="142" t="s">
        <v>461</v>
      </c>
      <c r="C37" s="113">
        <v>1873056177</v>
      </c>
      <c r="D37" s="113">
        <v>1188410973</v>
      </c>
    </row>
    <row r="38" spans="1:4" ht="15.75">
      <c r="A38" s="136">
        <v>6</v>
      </c>
      <c r="B38" s="137" t="s">
        <v>462</v>
      </c>
      <c r="C38" s="125" t="s">
        <v>430</v>
      </c>
      <c r="D38" s="125" t="s">
        <v>431</v>
      </c>
    </row>
    <row r="39" spans="1:4" ht="18">
      <c r="A39" s="130" t="s">
        <v>433</v>
      </c>
      <c r="B39" s="138" t="s">
        <v>463</v>
      </c>
      <c r="C39" s="108">
        <v>0</v>
      </c>
      <c r="D39" s="108"/>
    </row>
    <row r="40" spans="1:4" ht="18">
      <c r="A40" s="130"/>
      <c r="B40" s="143" t="s">
        <v>464</v>
      </c>
      <c r="C40" s="108">
        <v>0</v>
      </c>
      <c r="D40" s="104"/>
    </row>
    <row r="41" spans="1:4" ht="18">
      <c r="A41" s="130" t="s">
        <v>433</v>
      </c>
      <c r="B41" s="138" t="s">
        <v>465</v>
      </c>
      <c r="C41" s="108">
        <v>0</v>
      </c>
      <c r="D41" s="108"/>
    </row>
    <row r="42" spans="1:4" ht="18">
      <c r="A42" s="132"/>
      <c r="B42" s="142" t="s">
        <v>461</v>
      </c>
      <c r="C42" s="104">
        <v>0</v>
      </c>
      <c r="D42" s="104">
        <v>0</v>
      </c>
    </row>
    <row r="43" spans="1:4" ht="15.75">
      <c r="A43" s="127">
        <v>7</v>
      </c>
      <c r="B43" s="128" t="s">
        <v>466</v>
      </c>
      <c r="C43" s="125" t="s">
        <v>430</v>
      </c>
      <c r="D43" s="125" t="s">
        <v>431</v>
      </c>
    </row>
    <row r="44" spans="1:4" ht="18">
      <c r="A44" s="130" t="s">
        <v>433</v>
      </c>
      <c r="B44" s="138" t="s">
        <v>467</v>
      </c>
      <c r="C44" s="108">
        <v>0</v>
      </c>
      <c r="D44" s="108"/>
    </row>
    <row r="45" spans="1:4" ht="18">
      <c r="A45" s="130" t="s">
        <v>433</v>
      </c>
      <c r="B45" s="138" t="s">
        <v>468</v>
      </c>
      <c r="C45" s="108">
        <v>0</v>
      </c>
      <c r="D45" s="108"/>
    </row>
    <row r="46" spans="1:4" ht="18">
      <c r="A46" s="130" t="s">
        <v>433</v>
      </c>
      <c r="B46" s="138" t="s">
        <v>469</v>
      </c>
      <c r="C46" s="108">
        <v>0</v>
      </c>
      <c r="D46" s="108"/>
    </row>
    <row r="47" spans="1:4" ht="18">
      <c r="A47" s="130" t="s">
        <v>433</v>
      </c>
      <c r="B47" s="138" t="s">
        <v>466</v>
      </c>
      <c r="C47" s="108">
        <v>42701000</v>
      </c>
      <c r="D47" s="108">
        <v>42701000</v>
      </c>
    </row>
    <row r="48" spans="1:4" ht="18">
      <c r="A48" s="130" t="s">
        <v>433</v>
      </c>
      <c r="B48" s="207" t="s">
        <v>702</v>
      </c>
      <c r="C48" s="206">
        <v>-42701000</v>
      </c>
      <c r="D48" s="206">
        <v>-42701000</v>
      </c>
    </row>
    <row r="49" spans="1:4" ht="18">
      <c r="A49" s="132"/>
      <c r="B49" s="144" t="s">
        <v>461</v>
      </c>
      <c r="C49" s="113">
        <v>0</v>
      </c>
      <c r="D49" s="113">
        <v>0</v>
      </c>
    </row>
    <row r="50" spans="1:4" ht="15.75">
      <c r="A50" s="133">
        <v>8</v>
      </c>
      <c r="B50" s="145" t="s">
        <v>470</v>
      </c>
      <c r="C50" s="146"/>
      <c r="D50" s="146"/>
    </row>
    <row r="51" spans="1:4" ht="15.75">
      <c r="A51" s="133">
        <v>9</v>
      </c>
      <c r="B51" s="145" t="s">
        <v>471</v>
      </c>
      <c r="C51" s="146"/>
      <c r="D51" s="146"/>
    </row>
    <row r="52" spans="1:4" ht="15.75">
      <c r="A52" s="133">
        <v>10</v>
      </c>
      <c r="B52" s="145" t="s">
        <v>472</v>
      </c>
      <c r="C52" s="146"/>
      <c r="D52" s="146"/>
    </row>
    <row r="53" spans="1:4" ht="15.75">
      <c r="A53" s="136">
        <v>11</v>
      </c>
      <c r="B53" s="147" t="s">
        <v>473</v>
      </c>
      <c r="C53" s="125" t="s">
        <v>430</v>
      </c>
      <c r="D53" s="125" t="s">
        <v>431</v>
      </c>
    </row>
    <row r="54" spans="1:4" ht="18">
      <c r="A54" s="130" t="s">
        <v>433</v>
      </c>
      <c r="B54" s="148" t="s">
        <v>474</v>
      </c>
      <c r="C54" s="19">
        <v>4526230481</v>
      </c>
      <c r="D54" s="104">
        <v>5338808510</v>
      </c>
    </row>
    <row r="55" spans="1:4" ht="18">
      <c r="A55" s="130"/>
      <c r="B55" s="148" t="s">
        <v>475</v>
      </c>
      <c r="C55" s="108"/>
      <c r="D55" s="108"/>
    </row>
    <row r="56" spans="1:4" ht="18">
      <c r="A56" s="130"/>
      <c r="B56" s="148" t="s">
        <v>476</v>
      </c>
      <c r="C56" s="108"/>
      <c r="D56" s="108"/>
    </row>
    <row r="57" spans="1:4" ht="18">
      <c r="A57" s="132"/>
      <c r="B57" s="149" t="s">
        <v>476</v>
      </c>
      <c r="C57" s="113"/>
      <c r="D57" s="113"/>
    </row>
    <row r="58" spans="1:4" ht="15.75">
      <c r="A58" s="150">
        <v>12</v>
      </c>
      <c r="B58" s="151" t="s">
        <v>477</v>
      </c>
      <c r="C58" s="129"/>
      <c r="D58" s="129"/>
    </row>
    <row r="59" spans="1:4" ht="15.75">
      <c r="A59" s="133">
        <v>13</v>
      </c>
      <c r="B59" s="145" t="s">
        <v>478</v>
      </c>
      <c r="C59" s="125" t="s">
        <v>430</v>
      </c>
      <c r="D59" s="125" t="s">
        <v>431</v>
      </c>
    </row>
    <row r="60" spans="1:4" ht="15.75">
      <c r="A60" s="127">
        <v>14</v>
      </c>
      <c r="B60" s="152" t="s">
        <v>479</v>
      </c>
      <c r="C60" s="125" t="s">
        <v>430</v>
      </c>
      <c r="D60" s="125" t="s">
        <v>431</v>
      </c>
    </row>
    <row r="61" spans="1:4" ht="15">
      <c r="A61" s="153" t="s">
        <v>433</v>
      </c>
      <c r="B61" s="148" t="s">
        <v>480</v>
      </c>
      <c r="C61" s="108">
        <v>0</v>
      </c>
      <c r="D61" s="108"/>
    </row>
    <row r="62" spans="1:4" ht="15">
      <c r="A62" s="153" t="s">
        <v>433</v>
      </c>
      <c r="B62" s="148" t="s">
        <v>481</v>
      </c>
      <c r="C62" s="108">
        <v>0</v>
      </c>
      <c r="D62" s="108"/>
    </row>
    <row r="63" spans="1:4" ht="15">
      <c r="A63" s="153" t="s">
        <v>433</v>
      </c>
      <c r="B63" s="148" t="s">
        <v>482</v>
      </c>
      <c r="C63" s="108">
        <v>0</v>
      </c>
      <c r="D63" s="108"/>
    </row>
    <row r="64" spans="1:4" ht="15">
      <c r="A64" s="153" t="s">
        <v>433</v>
      </c>
      <c r="B64" s="148" t="s">
        <v>483</v>
      </c>
      <c r="C64" s="108">
        <v>0</v>
      </c>
      <c r="D64" s="108"/>
    </row>
    <row r="65" spans="1:4" ht="15">
      <c r="A65" s="153"/>
      <c r="B65" s="148" t="s">
        <v>484</v>
      </c>
      <c r="C65" s="108">
        <v>0</v>
      </c>
      <c r="D65" s="108"/>
    </row>
    <row r="66" spans="1:4" ht="15">
      <c r="A66" s="154" t="s">
        <v>433</v>
      </c>
      <c r="B66" s="148" t="s">
        <v>479</v>
      </c>
      <c r="C66" s="108">
        <v>9929521339</v>
      </c>
      <c r="D66" s="108">
        <v>9743886234</v>
      </c>
    </row>
    <row r="67" spans="1:4" ht="15.75">
      <c r="A67" s="155"/>
      <c r="B67" s="156" t="s">
        <v>461</v>
      </c>
      <c r="C67" s="104">
        <v>9929521339</v>
      </c>
      <c r="D67" s="104">
        <v>9743886234</v>
      </c>
    </row>
    <row r="68" spans="1:4" ht="15.75">
      <c r="A68" s="127">
        <v>15</v>
      </c>
      <c r="B68" s="137" t="s">
        <v>485</v>
      </c>
      <c r="C68" s="125" t="s">
        <v>430</v>
      </c>
      <c r="D68" s="125" t="s">
        <v>431</v>
      </c>
    </row>
    <row r="69" spans="1:4" ht="18">
      <c r="A69" s="130" t="s">
        <v>433</v>
      </c>
      <c r="B69" s="131" t="s">
        <v>486</v>
      </c>
      <c r="C69" s="108">
        <v>10500000000</v>
      </c>
      <c r="D69" s="108"/>
    </row>
    <row r="70" spans="1:4" ht="18">
      <c r="A70" s="130" t="s">
        <v>433</v>
      </c>
      <c r="B70" s="131" t="s">
        <v>487</v>
      </c>
      <c r="C70" s="108">
        <v>0</v>
      </c>
      <c r="D70" s="108">
        <v>1304450000</v>
      </c>
    </row>
    <row r="71" spans="1:4" ht="18">
      <c r="A71" s="132" t="s">
        <v>433</v>
      </c>
      <c r="B71" s="142" t="s">
        <v>461</v>
      </c>
      <c r="C71" s="104">
        <v>10500000000</v>
      </c>
      <c r="D71" s="104">
        <v>1304450000</v>
      </c>
    </row>
    <row r="72" spans="1:4" ht="15.75">
      <c r="A72" s="127">
        <v>16</v>
      </c>
      <c r="B72" s="128" t="s">
        <v>488</v>
      </c>
      <c r="C72" s="125" t="s">
        <v>430</v>
      </c>
      <c r="D72" s="125" t="s">
        <v>431</v>
      </c>
    </row>
    <row r="73" spans="1:4" ht="18">
      <c r="A73" s="130" t="s">
        <v>433</v>
      </c>
      <c r="B73" s="131" t="s">
        <v>489</v>
      </c>
      <c r="C73" s="108">
        <v>352679939</v>
      </c>
      <c r="D73" s="108">
        <v>42684408</v>
      </c>
    </row>
    <row r="74" spans="1:4" ht="18">
      <c r="A74" s="130" t="s">
        <v>433</v>
      </c>
      <c r="B74" s="131" t="s">
        <v>490</v>
      </c>
      <c r="C74" s="108">
        <v>0</v>
      </c>
      <c r="D74" s="108"/>
    </row>
    <row r="75" spans="1:4" ht="18">
      <c r="A75" s="130" t="s">
        <v>433</v>
      </c>
      <c r="B75" s="131" t="s">
        <v>491</v>
      </c>
      <c r="C75" s="108">
        <v>0</v>
      </c>
      <c r="D75" s="108"/>
    </row>
    <row r="76" spans="1:4" ht="18">
      <c r="A76" s="130" t="s">
        <v>433</v>
      </c>
      <c r="B76" s="131" t="s">
        <v>492</v>
      </c>
      <c r="C76" s="108">
        <v>442785985</v>
      </c>
      <c r="D76" s="108">
        <v>26663865</v>
      </c>
    </row>
    <row r="77" spans="1:4" ht="18">
      <c r="A77" s="130" t="s">
        <v>433</v>
      </c>
      <c r="B77" s="157" t="s">
        <v>493</v>
      </c>
      <c r="C77" s="108">
        <v>23016745</v>
      </c>
      <c r="D77" s="108"/>
    </row>
    <row r="78" spans="1:4" ht="18">
      <c r="A78" s="130" t="s">
        <v>433</v>
      </c>
      <c r="B78" s="157" t="s">
        <v>494</v>
      </c>
      <c r="C78" s="108">
        <v>0</v>
      </c>
      <c r="D78" s="108"/>
    </row>
    <row r="79" spans="1:4" ht="18">
      <c r="A79" s="130" t="s">
        <v>433</v>
      </c>
      <c r="B79" s="157" t="s">
        <v>495</v>
      </c>
      <c r="C79" s="108">
        <v>0</v>
      </c>
      <c r="D79" s="108"/>
    </row>
    <row r="80" spans="1:4" ht="18">
      <c r="A80" s="130" t="s">
        <v>433</v>
      </c>
      <c r="B80" s="157" t="s">
        <v>460</v>
      </c>
      <c r="C80" s="108">
        <v>0</v>
      </c>
      <c r="D80" s="108"/>
    </row>
    <row r="81" spans="1:4" ht="18">
      <c r="A81" s="130" t="s">
        <v>433</v>
      </c>
      <c r="B81" s="157" t="s">
        <v>496</v>
      </c>
      <c r="C81" s="108">
        <v>0</v>
      </c>
      <c r="D81" s="108"/>
    </row>
    <row r="82" spans="1:4" ht="18">
      <c r="A82" s="132"/>
      <c r="B82" s="142" t="s">
        <v>461</v>
      </c>
      <c r="C82" s="129">
        <v>818482669</v>
      </c>
      <c r="D82" s="129">
        <v>69348273</v>
      </c>
    </row>
    <row r="83" spans="1:4" ht="15.75">
      <c r="A83" s="127">
        <v>17</v>
      </c>
      <c r="B83" s="128" t="s">
        <v>497</v>
      </c>
      <c r="C83" s="125" t="s">
        <v>430</v>
      </c>
      <c r="D83" s="125" t="s">
        <v>431</v>
      </c>
    </row>
    <row r="84" spans="1:4" ht="18">
      <c r="A84" s="130" t="s">
        <v>433</v>
      </c>
      <c r="B84" s="131" t="s">
        <v>498</v>
      </c>
      <c r="C84" s="108">
        <v>0</v>
      </c>
      <c r="D84" s="108"/>
    </row>
    <row r="85" spans="1:4" ht="18">
      <c r="A85" s="130" t="s">
        <v>433</v>
      </c>
      <c r="B85" s="131" t="s">
        <v>499</v>
      </c>
      <c r="C85" s="108">
        <v>0</v>
      </c>
      <c r="D85" s="108"/>
    </row>
    <row r="86" spans="1:4" ht="18">
      <c r="A86" s="130" t="s">
        <v>433</v>
      </c>
      <c r="B86" s="131" t="s">
        <v>500</v>
      </c>
      <c r="C86" s="108">
        <v>0</v>
      </c>
      <c r="D86" s="108"/>
    </row>
    <row r="87" spans="1:4" ht="18">
      <c r="A87" s="139"/>
      <c r="B87" s="131" t="s">
        <v>501</v>
      </c>
      <c r="C87" s="108">
        <v>143636364</v>
      </c>
      <c r="D87" s="108">
        <v>925338780</v>
      </c>
    </row>
    <row r="88" spans="1:4" ht="18">
      <c r="A88" s="132"/>
      <c r="B88" s="71" t="s">
        <v>437</v>
      </c>
      <c r="C88" s="113">
        <v>143636364</v>
      </c>
      <c r="D88" s="113">
        <v>925338780</v>
      </c>
    </row>
    <row r="89" spans="1:4" ht="15.75">
      <c r="A89" s="127">
        <v>18</v>
      </c>
      <c r="B89" s="128" t="s">
        <v>502</v>
      </c>
      <c r="C89" s="125" t="s">
        <v>430</v>
      </c>
      <c r="D89" s="125" t="s">
        <v>431</v>
      </c>
    </row>
    <row r="90" spans="1:4" ht="18">
      <c r="A90" s="130" t="s">
        <v>433</v>
      </c>
      <c r="B90" s="131" t="s">
        <v>503</v>
      </c>
      <c r="C90" s="108">
        <v>0</v>
      </c>
      <c r="D90" s="108"/>
    </row>
    <row r="91" spans="1:4" ht="18">
      <c r="A91" s="130" t="s">
        <v>433</v>
      </c>
      <c r="B91" s="131" t="s">
        <v>504</v>
      </c>
      <c r="C91" s="108">
        <v>724033760</v>
      </c>
      <c r="D91" s="108">
        <v>519495446</v>
      </c>
    </row>
    <row r="92" spans="1:4" ht="18">
      <c r="A92" s="130" t="s">
        <v>433</v>
      </c>
      <c r="B92" s="131" t="s">
        <v>505</v>
      </c>
      <c r="C92" s="108">
        <v>71910756</v>
      </c>
      <c r="D92" s="108"/>
    </row>
    <row r="93" spans="1:4" ht="18">
      <c r="A93" s="130" t="s">
        <v>433</v>
      </c>
      <c r="B93" s="131" t="s">
        <v>506</v>
      </c>
      <c r="C93" s="108">
        <v>34868215</v>
      </c>
      <c r="D93" s="108"/>
    </row>
    <row r="94" spans="1:4" ht="18">
      <c r="A94" s="130" t="s">
        <v>433</v>
      </c>
      <c r="B94" s="131" t="s">
        <v>507</v>
      </c>
      <c r="C94" s="108">
        <v>92708663</v>
      </c>
      <c r="D94" s="108">
        <v>3851959</v>
      </c>
    </row>
    <row r="95" spans="1:4" ht="18">
      <c r="A95" s="130" t="s">
        <v>433</v>
      </c>
      <c r="B95" s="158" t="s">
        <v>508</v>
      </c>
      <c r="C95" s="108">
        <v>0</v>
      </c>
      <c r="D95" s="108"/>
    </row>
    <row r="96" spans="1:4" ht="18">
      <c r="A96" s="130" t="s">
        <v>433</v>
      </c>
      <c r="B96" s="158" t="s">
        <v>509</v>
      </c>
      <c r="C96" s="108">
        <v>0</v>
      </c>
      <c r="D96" s="108"/>
    </row>
    <row r="97" spans="1:4" ht="18">
      <c r="A97" s="130" t="s">
        <v>433</v>
      </c>
      <c r="B97" s="158" t="s">
        <v>502</v>
      </c>
      <c r="C97" s="108">
        <v>366064623</v>
      </c>
      <c r="D97" s="108">
        <v>1218511630</v>
      </c>
    </row>
    <row r="98" spans="1:4" ht="18">
      <c r="A98" s="132"/>
      <c r="B98" s="71" t="s">
        <v>437</v>
      </c>
      <c r="C98" s="113">
        <v>1289586017</v>
      </c>
      <c r="D98" s="113">
        <v>1741859035</v>
      </c>
    </row>
    <row r="99" spans="1:4" ht="15.75">
      <c r="A99" s="136">
        <v>19</v>
      </c>
      <c r="B99" s="159" t="s">
        <v>510</v>
      </c>
      <c r="C99" s="125" t="s">
        <v>430</v>
      </c>
      <c r="D99" s="125" t="s">
        <v>431</v>
      </c>
    </row>
    <row r="100" spans="1:4" ht="18">
      <c r="A100" s="130"/>
      <c r="B100" s="131" t="s">
        <v>511</v>
      </c>
      <c r="C100" s="104"/>
      <c r="D100" s="104"/>
    </row>
    <row r="101" spans="1:4" ht="18">
      <c r="A101" s="130"/>
      <c r="B101" s="160" t="s">
        <v>512</v>
      </c>
      <c r="C101" s="104"/>
      <c r="D101" s="104"/>
    </row>
    <row r="102" spans="1:4" ht="18">
      <c r="A102" s="130"/>
      <c r="B102" s="131" t="s">
        <v>513</v>
      </c>
      <c r="C102" s="104"/>
      <c r="D102" s="104"/>
    </row>
    <row r="103" spans="1:4" ht="18">
      <c r="A103" s="132"/>
      <c r="B103" s="161" t="s">
        <v>437</v>
      </c>
      <c r="C103" s="113">
        <v>0</v>
      </c>
      <c r="D103" s="113">
        <v>0</v>
      </c>
    </row>
    <row r="104" spans="1:4" ht="15.75">
      <c r="A104" s="136">
        <v>20</v>
      </c>
      <c r="B104" s="162" t="s">
        <v>514</v>
      </c>
      <c r="C104" s="125" t="s">
        <v>430</v>
      </c>
      <c r="D104" s="125" t="s">
        <v>431</v>
      </c>
    </row>
    <row r="105" spans="1:4" ht="15">
      <c r="A105" s="153" t="s">
        <v>515</v>
      </c>
      <c r="B105" s="131" t="s">
        <v>516</v>
      </c>
      <c r="C105" s="104">
        <v>0</v>
      </c>
      <c r="D105" s="104">
        <v>2475597469</v>
      </c>
    </row>
    <row r="106" spans="1:4" ht="18">
      <c r="A106" s="130" t="s">
        <v>433</v>
      </c>
      <c r="B106" s="131" t="s">
        <v>517</v>
      </c>
      <c r="C106" s="108">
        <v>0</v>
      </c>
      <c r="D106" s="108">
        <v>2475597469</v>
      </c>
    </row>
    <row r="107" spans="1:4" ht="18">
      <c r="A107" s="130" t="s">
        <v>433</v>
      </c>
      <c r="B107" s="131" t="s">
        <v>518</v>
      </c>
      <c r="C107" s="108"/>
      <c r="D107" s="104"/>
    </row>
    <row r="108" spans="1:4" ht="18">
      <c r="A108" s="130" t="s">
        <v>433</v>
      </c>
      <c r="B108" s="131" t="s">
        <v>519</v>
      </c>
      <c r="C108" s="108"/>
      <c r="D108" s="104"/>
    </row>
    <row r="109" spans="1:4" ht="15">
      <c r="A109" s="153" t="s">
        <v>520</v>
      </c>
      <c r="B109" s="131" t="s">
        <v>521</v>
      </c>
      <c r="C109" s="108"/>
      <c r="D109" s="104"/>
    </row>
    <row r="110" spans="1:4" ht="18">
      <c r="A110" s="130" t="s">
        <v>433</v>
      </c>
      <c r="B110" s="131" t="s">
        <v>522</v>
      </c>
      <c r="C110" s="108"/>
      <c r="D110" s="104"/>
    </row>
    <row r="111" spans="1:4" ht="18">
      <c r="A111" s="130" t="s">
        <v>433</v>
      </c>
      <c r="B111" s="131" t="s">
        <v>523</v>
      </c>
      <c r="C111" s="108"/>
      <c r="D111" s="104"/>
    </row>
    <row r="112" spans="1:4" ht="18">
      <c r="A112" s="132"/>
      <c r="B112" s="161" t="s">
        <v>437</v>
      </c>
      <c r="C112" s="113">
        <v>0</v>
      </c>
      <c r="D112" s="113">
        <v>2475597469</v>
      </c>
    </row>
    <row r="113" spans="1:4" ht="15.75">
      <c r="A113" s="136">
        <v>21</v>
      </c>
      <c r="B113" s="137" t="s">
        <v>524</v>
      </c>
      <c r="C113" s="125" t="s">
        <v>430</v>
      </c>
      <c r="D113" s="125" t="s">
        <v>431</v>
      </c>
    </row>
    <row r="114" spans="1:4" ht="15">
      <c r="A114" s="153" t="s">
        <v>515</v>
      </c>
      <c r="B114" s="135" t="s">
        <v>525</v>
      </c>
      <c r="C114" s="108"/>
      <c r="D114" s="108"/>
    </row>
    <row r="115" spans="1:4" ht="18">
      <c r="A115" s="130" t="s">
        <v>433</v>
      </c>
      <c r="B115" s="135" t="s">
        <v>526</v>
      </c>
      <c r="D115" s="108"/>
    </row>
    <row r="116" spans="1:4" ht="18">
      <c r="A116" s="130"/>
      <c r="B116" s="131" t="s">
        <v>527</v>
      </c>
      <c r="C116" s="108">
        <v>395541481</v>
      </c>
      <c r="D116" s="108">
        <v>429749230</v>
      </c>
    </row>
    <row r="117" spans="1:4" ht="18">
      <c r="A117" s="130" t="s">
        <v>433</v>
      </c>
      <c r="B117" s="131" t="s">
        <v>703</v>
      </c>
      <c r="C117" s="108"/>
      <c r="D117" s="108"/>
    </row>
    <row r="118" spans="1:4" ht="18">
      <c r="A118" s="130" t="s">
        <v>433</v>
      </c>
      <c r="B118" s="131" t="s">
        <v>704</v>
      </c>
      <c r="C118" s="108"/>
      <c r="D118" s="108"/>
    </row>
    <row r="119" spans="1:4" ht="18">
      <c r="A119" s="130" t="s">
        <v>433</v>
      </c>
      <c r="B119" s="131" t="s">
        <v>528</v>
      </c>
      <c r="C119" s="108"/>
      <c r="D119" s="108"/>
    </row>
    <row r="120" spans="1:4" ht="18">
      <c r="A120" s="132"/>
      <c r="B120" s="163" t="s">
        <v>529</v>
      </c>
      <c r="C120" s="164"/>
      <c r="D120" s="164"/>
    </row>
    <row r="121" spans="1:4" ht="15.75">
      <c r="A121" s="165"/>
      <c r="B121" s="137" t="s">
        <v>525</v>
      </c>
      <c r="C121" s="125" t="s">
        <v>430</v>
      </c>
      <c r="D121" s="125" t="s">
        <v>431</v>
      </c>
    </row>
    <row r="122" spans="1:4" ht="15">
      <c r="A122" s="153" t="s">
        <v>520</v>
      </c>
      <c r="B122" s="135" t="s">
        <v>530</v>
      </c>
      <c r="C122" s="108"/>
      <c r="D122" s="108"/>
    </row>
    <row r="123" spans="1:4" ht="18">
      <c r="A123" s="130" t="s">
        <v>433</v>
      </c>
      <c r="B123" s="131" t="s">
        <v>531</v>
      </c>
      <c r="C123" s="108">
        <v>0</v>
      </c>
      <c r="D123" s="108"/>
    </row>
    <row r="124" spans="1:4" ht="15">
      <c r="A124" s="153"/>
      <c r="B124" s="131" t="s">
        <v>532</v>
      </c>
      <c r="C124" s="108">
        <v>0</v>
      </c>
      <c r="D124" s="108"/>
    </row>
    <row r="125" spans="1:4" ht="18">
      <c r="A125" s="130" t="s">
        <v>433</v>
      </c>
      <c r="B125" s="131" t="s">
        <v>705</v>
      </c>
      <c r="C125" s="108">
        <v>0</v>
      </c>
      <c r="D125" s="108"/>
    </row>
    <row r="126" spans="1:4" ht="18">
      <c r="A126" s="130" t="s">
        <v>433</v>
      </c>
      <c r="B126" s="166" t="s">
        <v>533</v>
      </c>
      <c r="C126" s="108">
        <v>0</v>
      </c>
      <c r="D126" s="164"/>
    </row>
    <row r="127" spans="1:4" ht="15.75">
      <c r="A127" s="136">
        <v>22</v>
      </c>
      <c r="B127" s="137" t="s">
        <v>534</v>
      </c>
      <c r="C127" s="125" t="s">
        <v>430</v>
      </c>
      <c r="D127" s="125" t="s">
        <v>431</v>
      </c>
    </row>
    <row r="128" spans="1:4" ht="15.75">
      <c r="A128" s="65" t="s">
        <v>515</v>
      </c>
      <c r="B128" s="167" t="s">
        <v>535</v>
      </c>
      <c r="C128" s="108"/>
      <c r="D128" s="108"/>
    </row>
    <row r="129" spans="1:4" ht="15.75">
      <c r="A129" s="65" t="s">
        <v>520</v>
      </c>
      <c r="B129" s="131" t="s">
        <v>536</v>
      </c>
      <c r="C129" s="108"/>
      <c r="D129" s="108"/>
    </row>
    <row r="130" spans="1:4" ht="18">
      <c r="A130" s="139" t="s">
        <v>433</v>
      </c>
      <c r="B130" s="158" t="s">
        <v>537</v>
      </c>
      <c r="C130" s="108">
        <v>28396800000</v>
      </c>
      <c r="D130" s="108">
        <v>28396800000</v>
      </c>
    </row>
    <row r="131" spans="1:4" ht="18">
      <c r="A131" s="130" t="s">
        <v>433</v>
      </c>
      <c r="B131" s="131" t="s">
        <v>538</v>
      </c>
      <c r="C131" s="108">
        <v>27283200000</v>
      </c>
      <c r="D131" s="108">
        <v>27283200000</v>
      </c>
    </row>
    <row r="132" spans="1:4" ht="18">
      <c r="A132" s="130"/>
      <c r="B132" s="168" t="s">
        <v>437</v>
      </c>
      <c r="C132" s="104">
        <v>55680000000</v>
      </c>
      <c r="D132" s="104">
        <v>55680000000</v>
      </c>
    </row>
    <row r="133" spans="1:4" ht="18">
      <c r="A133" s="130"/>
      <c r="B133" s="169" t="s">
        <v>539</v>
      </c>
      <c r="C133" s="104"/>
      <c r="D133" s="104"/>
    </row>
    <row r="134" spans="1:4" ht="18">
      <c r="A134" s="130"/>
      <c r="B134" s="169" t="s">
        <v>540</v>
      </c>
      <c r="C134" s="104"/>
      <c r="D134" s="104"/>
    </row>
    <row r="135" spans="1:4" ht="30">
      <c r="A135" s="170" t="s">
        <v>541</v>
      </c>
      <c r="B135" s="171" t="s">
        <v>542</v>
      </c>
      <c r="C135" s="172" t="s">
        <v>707</v>
      </c>
      <c r="D135" s="172" t="s">
        <v>708</v>
      </c>
    </row>
    <row r="136" spans="1:4" ht="18">
      <c r="A136" s="130" t="s">
        <v>433</v>
      </c>
      <c r="B136" s="131" t="s">
        <v>543</v>
      </c>
      <c r="C136" s="108"/>
      <c r="D136" s="108"/>
    </row>
    <row r="137" spans="1:4" ht="15">
      <c r="A137" s="173" t="s">
        <v>544</v>
      </c>
      <c r="B137" s="131" t="s">
        <v>545</v>
      </c>
      <c r="C137" s="108">
        <v>55680000000</v>
      </c>
      <c r="D137" s="108">
        <v>34500000000</v>
      </c>
    </row>
    <row r="138" spans="1:4" ht="15">
      <c r="A138" s="173" t="s">
        <v>544</v>
      </c>
      <c r="B138" s="131" t="s">
        <v>546</v>
      </c>
      <c r="C138" s="108">
        <v>0</v>
      </c>
      <c r="D138" s="108"/>
    </row>
    <row r="139" spans="1:4" ht="15">
      <c r="A139" s="173" t="s">
        <v>544</v>
      </c>
      <c r="B139" s="174" t="s">
        <v>547</v>
      </c>
      <c r="C139" s="108">
        <v>0</v>
      </c>
      <c r="D139" s="108"/>
    </row>
    <row r="140" spans="1:4" ht="15">
      <c r="A140" s="173" t="s">
        <v>544</v>
      </c>
      <c r="B140" s="131" t="s">
        <v>548</v>
      </c>
      <c r="C140" s="108">
        <v>55680000000</v>
      </c>
      <c r="D140" s="108">
        <v>34500000000</v>
      </c>
    </row>
    <row r="141" spans="1:4" ht="18">
      <c r="A141" s="130" t="s">
        <v>433</v>
      </c>
      <c r="B141" s="169" t="s">
        <v>549</v>
      </c>
      <c r="C141" s="108"/>
      <c r="D141" s="108"/>
    </row>
    <row r="142" spans="1:4" ht="18">
      <c r="A142" s="130" t="s">
        <v>433</v>
      </c>
      <c r="B142" s="169" t="s">
        <v>550</v>
      </c>
      <c r="C142" s="108"/>
      <c r="D142" s="108"/>
    </row>
    <row r="143" spans="1:4" ht="15.75">
      <c r="A143" s="170" t="s">
        <v>551</v>
      </c>
      <c r="B143" s="171" t="s">
        <v>552</v>
      </c>
      <c r="C143" s="108"/>
      <c r="D143" s="108"/>
    </row>
    <row r="144" spans="1:4" ht="18">
      <c r="A144" s="130" t="s">
        <v>433</v>
      </c>
      <c r="B144" s="131" t="s">
        <v>553</v>
      </c>
      <c r="C144" s="175"/>
      <c r="D144" s="175"/>
    </row>
    <row r="145" spans="1:4" ht="15">
      <c r="A145" s="173" t="s">
        <v>544</v>
      </c>
      <c r="B145" s="176" t="s">
        <v>554</v>
      </c>
      <c r="C145" s="108"/>
      <c r="D145" s="108"/>
    </row>
    <row r="146" spans="1:4" ht="15">
      <c r="A146" s="173" t="s">
        <v>544</v>
      </c>
      <c r="B146" s="131" t="s">
        <v>555</v>
      </c>
      <c r="C146" s="108"/>
      <c r="D146" s="108"/>
    </row>
    <row r="147" spans="1:4" ht="18">
      <c r="A147" s="130" t="s">
        <v>433</v>
      </c>
      <c r="B147" s="131" t="s">
        <v>556</v>
      </c>
      <c r="C147" s="108"/>
      <c r="D147" s="108"/>
    </row>
    <row r="148" spans="1:4" ht="15.75">
      <c r="A148" s="65" t="s">
        <v>557</v>
      </c>
      <c r="B148" s="177" t="s">
        <v>558</v>
      </c>
      <c r="C148" s="172" t="s">
        <v>430</v>
      </c>
      <c r="D148" s="172" t="s">
        <v>431</v>
      </c>
    </row>
    <row r="149" spans="1:4" ht="18">
      <c r="A149" s="130" t="s">
        <v>433</v>
      </c>
      <c r="B149" s="135" t="s">
        <v>559</v>
      </c>
      <c r="C149" s="108">
        <v>5568000</v>
      </c>
      <c r="D149" s="108">
        <v>3828000</v>
      </c>
    </row>
    <row r="150" spans="1:4" ht="18">
      <c r="A150" s="130" t="s">
        <v>433</v>
      </c>
      <c r="B150" s="135" t="s">
        <v>560</v>
      </c>
      <c r="C150" s="108">
        <v>5568000</v>
      </c>
      <c r="D150" s="108">
        <v>3828000</v>
      </c>
    </row>
    <row r="151" spans="1:4" ht="15">
      <c r="A151" s="173" t="s">
        <v>544</v>
      </c>
      <c r="B151" s="135" t="s">
        <v>561</v>
      </c>
      <c r="C151" s="108">
        <v>5568000</v>
      </c>
      <c r="D151" s="108">
        <v>3828000</v>
      </c>
    </row>
    <row r="152" spans="1:4" ht="15">
      <c r="A152" s="173" t="s">
        <v>544</v>
      </c>
      <c r="B152" s="135" t="s">
        <v>562</v>
      </c>
      <c r="C152" s="108"/>
      <c r="D152" s="108"/>
    </row>
    <row r="153" spans="1:4" ht="18">
      <c r="A153" s="130" t="s">
        <v>433</v>
      </c>
      <c r="B153" s="135" t="s">
        <v>563</v>
      </c>
      <c r="C153" s="108"/>
      <c r="D153" s="108"/>
    </row>
    <row r="154" spans="1:4" ht="15">
      <c r="A154" s="173" t="s">
        <v>544</v>
      </c>
      <c r="B154" s="135" t="s">
        <v>561</v>
      </c>
      <c r="C154" s="108"/>
      <c r="D154" s="108"/>
    </row>
    <row r="155" spans="1:4" ht="15">
      <c r="A155" s="173" t="s">
        <v>544</v>
      </c>
      <c r="B155" s="135" t="s">
        <v>562</v>
      </c>
      <c r="C155" s="108"/>
      <c r="D155" s="108"/>
    </row>
    <row r="156" spans="1:4" ht="18">
      <c r="A156" s="130" t="s">
        <v>433</v>
      </c>
      <c r="B156" s="135" t="s">
        <v>564</v>
      </c>
      <c r="C156" s="108">
        <v>5568000</v>
      </c>
      <c r="D156" s="108">
        <v>3480000</v>
      </c>
    </row>
    <row r="157" spans="1:4" ht="15">
      <c r="A157" s="173" t="s">
        <v>544</v>
      </c>
      <c r="B157" s="135" t="s">
        <v>561</v>
      </c>
      <c r="C157" s="108">
        <v>5568000</v>
      </c>
      <c r="D157" s="108">
        <v>3480000</v>
      </c>
    </row>
    <row r="158" spans="1:4" ht="15">
      <c r="A158" s="173" t="s">
        <v>544</v>
      </c>
      <c r="B158" s="135" t="s">
        <v>562</v>
      </c>
      <c r="C158" s="108"/>
      <c r="D158" s="108"/>
    </row>
    <row r="159" spans="1:4" ht="18">
      <c r="A159" s="130" t="s">
        <v>565</v>
      </c>
      <c r="B159" s="135" t="s">
        <v>566</v>
      </c>
      <c r="C159" s="108">
        <v>10000</v>
      </c>
      <c r="D159" s="108">
        <v>10000</v>
      </c>
    </row>
    <row r="160" spans="1:4" ht="15.75">
      <c r="A160" s="65" t="s">
        <v>567</v>
      </c>
      <c r="B160" s="177" t="s">
        <v>568</v>
      </c>
      <c r="C160" s="108"/>
      <c r="D160" s="108"/>
    </row>
    <row r="161" spans="1:4" ht="18">
      <c r="A161" s="130" t="s">
        <v>433</v>
      </c>
      <c r="B161" s="135" t="s">
        <v>569</v>
      </c>
      <c r="C161" s="108">
        <v>15013122301</v>
      </c>
      <c r="D161" s="108">
        <v>11511994612</v>
      </c>
    </row>
    <row r="162" spans="1:4" ht="18">
      <c r="A162" s="130" t="s">
        <v>433</v>
      </c>
      <c r="B162" s="135" t="s">
        <v>570</v>
      </c>
      <c r="C162" s="108">
        <v>3684066865</v>
      </c>
      <c r="D162" s="108">
        <v>2638258380</v>
      </c>
    </row>
    <row r="163" spans="1:4" ht="18">
      <c r="A163" s="130" t="s">
        <v>433</v>
      </c>
      <c r="B163" s="135" t="s">
        <v>571</v>
      </c>
      <c r="C163" s="108">
        <v>0</v>
      </c>
      <c r="D163" s="108">
        <v>0</v>
      </c>
    </row>
    <row r="164" spans="1:4" ht="18">
      <c r="A164" s="130" t="s">
        <v>565</v>
      </c>
      <c r="B164" s="135" t="s">
        <v>572</v>
      </c>
      <c r="C164" s="108"/>
      <c r="D164" s="108"/>
    </row>
    <row r="165" spans="1:4" ht="15.75">
      <c r="A165" s="65" t="s">
        <v>573</v>
      </c>
      <c r="B165" s="178" t="s">
        <v>574</v>
      </c>
      <c r="C165" s="104"/>
      <c r="D165" s="104"/>
    </row>
    <row r="166" spans="1:4" ht="18">
      <c r="A166" s="130"/>
      <c r="B166" s="178" t="s">
        <v>575</v>
      </c>
      <c r="C166" s="108"/>
      <c r="D166" s="108"/>
    </row>
    <row r="167" spans="1:4" ht="18">
      <c r="A167" s="132"/>
      <c r="B167" s="179"/>
      <c r="C167" s="164"/>
      <c r="D167" s="164"/>
    </row>
    <row r="168" spans="1:4" ht="15.75">
      <c r="A168" s="65">
        <v>23</v>
      </c>
      <c r="B168" s="137" t="s">
        <v>576</v>
      </c>
      <c r="C168" s="125" t="s">
        <v>430</v>
      </c>
      <c r="D168" s="125" t="s">
        <v>431</v>
      </c>
    </row>
    <row r="169" spans="1:4" ht="18">
      <c r="A169" s="130" t="s">
        <v>433</v>
      </c>
      <c r="B169" s="138" t="s">
        <v>577</v>
      </c>
      <c r="C169" s="108"/>
      <c r="D169" s="108"/>
    </row>
    <row r="170" spans="1:4" ht="18">
      <c r="A170" s="130" t="s">
        <v>433</v>
      </c>
      <c r="B170" s="138" t="s">
        <v>578</v>
      </c>
      <c r="C170" s="108"/>
      <c r="D170" s="108"/>
    </row>
    <row r="171" spans="1:4" ht="18">
      <c r="A171" s="132" t="s">
        <v>433</v>
      </c>
      <c r="B171" s="179" t="s">
        <v>579</v>
      </c>
      <c r="C171" s="164"/>
      <c r="D171" s="164"/>
    </row>
    <row r="172" spans="1:4" ht="15.75">
      <c r="A172" s="127">
        <v>24</v>
      </c>
      <c r="B172" s="128" t="s">
        <v>580</v>
      </c>
      <c r="C172" s="125" t="s">
        <v>430</v>
      </c>
      <c r="D172" s="125" t="s">
        <v>431</v>
      </c>
    </row>
    <row r="173" spans="1:4" ht="15">
      <c r="A173" s="180">
        <v>1</v>
      </c>
      <c r="B173" s="138" t="s">
        <v>581</v>
      </c>
      <c r="C173" s="104"/>
      <c r="D173" s="104"/>
    </row>
    <row r="174" spans="1:4" ht="18">
      <c r="A174" s="130" t="s">
        <v>433</v>
      </c>
      <c r="B174" s="138" t="s">
        <v>582</v>
      </c>
      <c r="C174" s="108"/>
      <c r="D174" s="108"/>
    </row>
    <row r="175" spans="1:4" ht="18">
      <c r="A175" s="130" t="s">
        <v>433</v>
      </c>
      <c r="B175" s="138" t="s">
        <v>583</v>
      </c>
      <c r="C175" s="108"/>
      <c r="D175" s="108"/>
    </row>
    <row r="176" spans="1:4" ht="15">
      <c r="A176" s="180">
        <v>2</v>
      </c>
      <c r="B176" s="138" t="s">
        <v>584</v>
      </c>
      <c r="C176" s="108"/>
      <c r="D176" s="108"/>
    </row>
    <row r="177" spans="1:4" ht="18">
      <c r="A177" s="130"/>
      <c r="B177" s="138" t="s">
        <v>585</v>
      </c>
      <c r="C177" s="108"/>
      <c r="D177" s="108"/>
    </row>
    <row r="178" spans="1:4" ht="18">
      <c r="A178" s="130" t="s">
        <v>433</v>
      </c>
      <c r="B178" s="138" t="s">
        <v>586</v>
      </c>
      <c r="C178" s="108"/>
      <c r="D178" s="108"/>
    </row>
    <row r="179" spans="1:4" ht="18">
      <c r="A179" s="130" t="s">
        <v>433</v>
      </c>
      <c r="B179" s="138" t="s">
        <v>587</v>
      </c>
      <c r="C179" s="108"/>
      <c r="D179" s="108"/>
    </row>
    <row r="180" spans="1:4" ht="18">
      <c r="A180" s="132" t="s">
        <v>433</v>
      </c>
      <c r="B180" s="179" t="s">
        <v>588</v>
      </c>
      <c r="C180" s="113"/>
      <c r="D180" s="113"/>
    </row>
    <row r="181" spans="1:4" ht="18">
      <c r="A181" s="181"/>
      <c r="B181" s="182"/>
      <c r="C181" s="183"/>
      <c r="D181" s="183"/>
    </row>
    <row r="182" spans="1:4" ht="15.75">
      <c r="A182" s="74" t="s">
        <v>589</v>
      </c>
      <c r="B182" s="120" t="s">
        <v>590</v>
      </c>
      <c r="C182" s="120"/>
      <c r="D182" s="120"/>
    </row>
    <row r="183" spans="1:4" ht="18">
      <c r="A183" s="184"/>
      <c r="B183" s="185"/>
      <c r="C183" s="186"/>
      <c r="D183" s="186"/>
    </row>
    <row r="184" spans="1:4" ht="15.75">
      <c r="A184" s="127">
        <v>25</v>
      </c>
      <c r="B184" s="128" t="s">
        <v>591</v>
      </c>
      <c r="C184" s="172" t="s">
        <v>707</v>
      </c>
      <c r="D184" s="172" t="s">
        <v>708</v>
      </c>
    </row>
    <row r="185" spans="1:4" ht="18">
      <c r="A185" s="130" t="s">
        <v>433</v>
      </c>
      <c r="B185" s="138" t="s">
        <v>592</v>
      </c>
      <c r="C185" s="108">
        <v>124933511632</v>
      </c>
      <c r="D185" s="108">
        <v>138251025741</v>
      </c>
    </row>
    <row r="186" spans="1:4" ht="18">
      <c r="A186" s="130" t="s">
        <v>433</v>
      </c>
      <c r="B186" s="138" t="s">
        <v>593</v>
      </c>
      <c r="C186" s="108">
        <v>83205245924</v>
      </c>
      <c r="D186" s="108">
        <v>95732224293</v>
      </c>
    </row>
    <row r="187" spans="1:4" ht="18">
      <c r="A187" s="130" t="s">
        <v>433</v>
      </c>
      <c r="B187" s="138" t="s">
        <v>594</v>
      </c>
      <c r="C187" s="108"/>
      <c r="D187" s="108"/>
    </row>
    <row r="188" spans="1:4" ht="15">
      <c r="A188" s="173" t="s">
        <v>544</v>
      </c>
      <c r="B188" s="138" t="s">
        <v>595</v>
      </c>
      <c r="C188" s="108"/>
      <c r="D188" s="108"/>
    </row>
    <row r="189" spans="1:4" ht="18">
      <c r="A189" s="130"/>
      <c r="B189" s="138" t="s">
        <v>596</v>
      </c>
      <c r="C189" s="108"/>
      <c r="D189" s="141"/>
    </row>
    <row r="190" spans="1:4" ht="15">
      <c r="A190" s="173"/>
      <c r="B190" s="138" t="s">
        <v>597</v>
      </c>
      <c r="C190" s="108"/>
      <c r="D190" s="141"/>
    </row>
    <row r="191" spans="1:4" ht="18">
      <c r="A191" s="132"/>
      <c r="B191" s="144" t="s">
        <v>461</v>
      </c>
      <c r="C191" s="113">
        <v>208138757556</v>
      </c>
      <c r="D191" s="113">
        <v>233983250034</v>
      </c>
    </row>
    <row r="192" spans="1:4" ht="15.75">
      <c r="A192" s="65">
        <v>26</v>
      </c>
      <c r="B192" s="147" t="s">
        <v>598</v>
      </c>
      <c r="C192" s="172" t="s">
        <v>707</v>
      </c>
      <c r="D192" s="172" t="s">
        <v>708</v>
      </c>
    </row>
    <row r="193" spans="1:4" ht="15">
      <c r="A193" s="153"/>
      <c r="B193" s="148" t="s">
        <v>599</v>
      </c>
      <c r="C193" s="104"/>
      <c r="D193" s="104"/>
    </row>
    <row r="194" spans="1:4" ht="18">
      <c r="A194" s="130" t="s">
        <v>433</v>
      </c>
      <c r="B194" s="148" t="s">
        <v>600</v>
      </c>
      <c r="C194" s="104"/>
      <c r="D194" s="104"/>
    </row>
    <row r="195" spans="1:4" ht="18">
      <c r="A195" s="130" t="s">
        <v>433</v>
      </c>
      <c r="B195" s="148" t="s">
        <v>601</v>
      </c>
      <c r="C195" s="104"/>
      <c r="D195" s="104"/>
    </row>
    <row r="196" spans="1:4" ht="18">
      <c r="A196" s="130" t="s">
        <v>433</v>
      </c>
      <c r="B196" s="148" t="s">
        <v>602</v>
      </c>
      <c r="C196" s="104"/>
      <c r="D196" s="104"/>
    </row>
    <row r="197" spans="1:4" ht="18">
      <c r="A197" s="130" t="s">
        <v>433</v>
      </c>
      <c r="B197" s="148" t="s">
        <v>603</v>
      </c>
      <c r="C197" s="104"/>
      <c r="D197" s="104"/>
    </row>
    <row r="198" spans="1:4" ht="18">
      <c r="A198" s="130" t="s">
        <v>433</v>
      </c>
      <c r="B198" s="148" t="s">
        <v>604</v>
      </c>
      <c r="C198" s="104"/>
      <c r="D198" s="104"/>
    </row>
    <row r="199" spans="1:4" ht="18">
      <c r="A199" s="132"/>
      <c r="B199" s="144" t="s">
        <v>461</v>
      </c>
      <c r="C199" s="113">
        <v>0</v>
      </c>
      <c r="D199" s="113">
        <v>0</v>
      </c>
    </row>
    <row r="200" spans="1:4" ht="15.75">
      <c r="A200" s="65">
        <v>27</v>
      </c>
      <c r="B200" s="147" t="s">
        <v>605</v>
      </c>
      <c r="C200" s="172" t="s">
        <v>707</v>
      </c>
      <c r="D200" s="172" t="s">
        <v>708</v>
      </c>
    </row>
    <row r="201" spans="1:4" ht="18">
      <c r="A201" s="130" t="s">
        <v>433</v>
      </c>
      <c r="B201" s="148" t="s">
        <v>606</v>
      </c>
      <c r="C201" s="108">
        <v>124933511632</v>
      </c>
      <c r="D201" s="108">
        <v>138251025741</v>
      </c>
    </row>
    <row r="202" spans="1:4" ht="18">
      <c r="A202" s="132" t="s">
        <v>433</v>
      </c>
      <c r="B202" s="148" t="s">
        <v>607</v>
      </c>
      <c r="C202" s="164">
        <v>83205245924</v>
      </c>
      <c r="D202" s="164">
        <v>95732224293</v>
      </c>
    </row>
    <row r="203" spans="1:4" ht="15.75">
      <c r="A203" s="127">
        <v>28</v>
      </c>
      <c r="B203" s="147" t="s">
        <v>608</v>
      </c>
      <c r="C203" s="187" t="s">
        <v>707</v>
      </c>
      <c r="D203" s="187" t="s">
        <v>708</v>
      </c>
    </row>
    <row r="204" spans="1:4" ht="18">
      <c r="A204" s="130" t="s">
        <v>433</v>
      </c>
      <c r="B204" s="148" t="s">
        <v>609</v>
      </c>
      <c r="C204" s="108">
        <v>122105669298</v>
      </c>
      <c r="D204" s="108">
        <v>132494043020</v>
      </c>
    </row>
    <row r="205" spans="1:4" ht="18">
      <c r="A205" s="130" t="s">
        <v>433</v>
      </c>
      <c r="B205" s="148" t="s">
        <v>610</v>
      </c>
      <c r="C205" s="108"/>
      <c r="D205" s="104"/>
    </row>
    <row r="206" spans="1:4" ht="18">
      <c r="A206" s="130" t="s">
        <v>433</v>
      </c>
      <c r="B206" s="148" t="s">
        <v>611</v>
      </c>
      <c r="C206" s="108">
        <v>77982519223</v>
      </c>
      <c r="D206" s="108">
        <v>79030229994</v>
      </c>
    </row>
    <row r="207" spans="1:4" ht="18">
      <c r="A207" s="130" t="s">
        <v>433</v>
      </c>
      <c r="B207" s="148" t="s">
        <v>612</v>
      </c>
      <c r="C207" s="108"/>
      <c r="D207" s="104"/>
    </row>
    <row r="208" spans="1:4" ht="18">
      <c r="A208" s="130" t="s">
        <v>433</v>
      </c>
      <c r="B208" s="148" t="s">
        <v>613</v>
      </c>
      <c r="C208" s="108"/>
      <c r="D208" s="104"/>
    </row>
    <row r="209" spans="1:4" ht="18">
      <c r="A209" s="130" t="s">
        <v>433</v>
      </c>
      <c r="B209" s="148" t="s">
        <v>614</v>
      </c>
      <c r="C209" s="108"/>
      <c r="D209" s="104"/>
    </row>
    <row r="210" spans="1:4" ht="18">
      <c r="A210" s="130" t="s">
        <v>433</v>
      </c>
      <c r="B210" s="148" t="s">
        <v>615</v>
      </c>
      <c r="C210" s="108"/>
      <c r="D210" s="104"/>
    </row>
    <row r="211" spans="1:4" ht="18">
      <c r="A211" s="130" t="s">
        <v>433</v>
      </c>
      <c r="B211" s="148" t="s">
        <v>616</v>
      </c>
      <c r="C211" s="108"/>
      <c r="D211" s="104"/>
    </row>
    <row r="212" spans="1:4" ht="15.75">
      <c r="A212" s="155"/>
      <c r="B212" s="156" t="s">
        <v>461</v>
      </c>
      <c r="C212" s="113">
        <v>200088188521</v>
      </c>
      <c r="D212" s="113">
        <v>211524273014</v>
      </c>
    </row>
    <row r="213" spans="1:4" ht="15.75">
      <c r="A213" s="127">
        <v>29</v>
      </c>
      <c r="B213" s="137" t="s">
        <v>617</v>
      </c>
      <c r="C213" s="187" t="s">
        <v>707</v>
      </c>
      <c r="D213" s="187" t="s">
        <v>708</v>
      </c>
    </row>
    <row r="214" spans="1:4" ht="18">
      <c r="A214" s="130" t="s">
        <v>433</v>
      </c>
      <c r="B214" s="131" t="s">
        <v>618</v>
      </c>
      <c r="C214" s="108">
        <v>26866523</v>
      </c>
      <c r="D214" s="108">
        <v>267533538</v>
      </c>
    </row>
    <row r="215" spans="1:4" ht="18">
      <c r="A215" s="130" t="s">
        <v>433</v>
      </c>
      <c r="B215" s="131" t="s">
        <v>619</v>
      </c>
      <c r="C215" s="108">
        <v>0</v>
      </c>
      <c r="D215" s="108">
        <v>0</v>
      </c>
    </row>
    <row r="216" spans="1:4" ht="18">
      <c r="A216" s="130" t="s">
        <v>433</v>
      </c>
      <c r="B216" s="131" t="s">
        <v>620</v>
      </c>
      <c r="C216" s="108">
        <v>14050000</v>
      </c>
      <c r="D216" s="108">
        <v>43480000</v>
      </c>
    </row>
    <row r="217" spans="1:4" ht="18">
      <c r="A217" s="130" t="s">
        <v>433</v>
      </c>
      <c r="B217" s="131" t="s">
        <v>621</v>
      </c>
      <c r="C217" s="108">
        <v>0</v>
      </c>
      <c r="D217" s="108">
        <v>0</v>
      </c>
    </row>
    <row r="218" spans="1:4" ht="18">
      <c r="A218" s="130" t="s">
        <v>433</v>
      </c>
      <c r="B218" s="158" t="s">
        <v>622</v>
      </c>
      <c r="C218" s="108">
        <v>0</v>
      </c>
      <c r="D218" s="141">
        <v>0</v>
      </c>
    </row>
    <row r="219" spans="1:4" ht="18">
      <c r="A219" s="130" t="s">
        <v>433</v>
      </c>
      <c r="B219" s="158" t="s">
        <v>623</v>
      </c>
      <c r="C219" s="108">
        <v>0</v>
      </c>
      <c r="D219" s="141">
        <v>0</v>
      </c>
    </row>
    <row r="220" spans="1:4" ht="18">
      <c r="A220" s="130" t="s">
        <v>433</v>
      </c>
      <c r="B220" s="158" t="s">
        <v>624</v>
      </c>
      <c r="C220" s="108">
        <v>0</v>
      </c>
      <c r="D220" s="141">
        <v>0</v>
      </c>
    </row>
    <row r="221" spans="1:4" ht="18">
      <c r="A221" s="132" t="s">
        <v>433</v>
      </c>
      <c r="B221" s="158" t="s">
        <v>625</v>
      </c>
      <c r="C221" s="108">
        <v>0</v>
      </c>
      <c r="D221" s="141">
        <v>0</v>
      </c>
    </row>
    <row r="222" spans="1:4" ht="18">
      <c r="A222" s="188"/>
      <c r="B222" s="156" t="s">
        <v>461</v>
      </c>
      <c r="C222" s="113">
        <v>40916523</v>
      </c>
      <c r="D222" s="113">
        <v>311013538</v>
      </c>
    </row>
    <row r="223" spans="1:4" ht="15.75">
      <c r="A223" s="127">
        <v>30</v>
      </c>
      <c r="B223" s="189" t="s">
        <v>626</v>
      </c>
      <c r="C223" s="187" t="s">
        <v>707</v>
      </c>
      <c r="D223" s="187" t="s">
        <v>708</v>
      </c>
    </row>
    <row r="224" spans="1:4" ht="18">
      <c r="A224" s="130" t="s">
        <v>433</v>
      </c>
      <c r="B224" s="131" t="s">
        <v>627</v>
      </c>
      <c r="C224" s="108">
        <v>1183329490</v>
      </c>
      <c r="D224" s="108">
        <v>747853186</v>
      </c>
    </row>
    <row r="225" spans="1:4" ht="18">
      <c r="A225" s="130" t="s">
        <v>433</v>
      </c>
      <c r="B225" s="131" t="s">
        <v>628</v>
      </c>
      <c r="C225" s="108">
        <v>0</v>
      </c>
      <c r="D225" s="108">
        <v>0</v>
      </c>
    </row>
    <row r="226" spans="1:4" ht="18">
      <c r="A226" s="130" t="s">
        <v>433</v>
      </c>
      <c r="B226" s="131" t="s">
        <v>629</v>
      </c>
      <c r="C226" s="108">
        <v>1510079821</v>
      </c>
      <c r="D226" s="108">
        <v>0</v>
      </c>
    </row>
    <row r="227" spans="1:4" ht="18">
      <c r="A227" s="130" t="s">
        <v>433</v>
      </c>
      <c r="B227" s="131" t="s">
        <v>630</v>
      </c>
      <c r="C227" s="108">
        <v>0</v>
      </c>
      <c r="D227" s="104">
        <v>0</v>
      </c>
    </row>
    <row r="228" spans="1:4" ht="18">
      <c r="A228" s="130" t="s">
        <v>433</v>
      </c>
      <c r="B228" s="158" t="s">
        <v>631</v>
      </c>
      <c r="C228" s="108">
        <v>0</v>
      </c>
      <c r="D228" s="190">
        <v>0</v>
      </c>
    </row>
    <row r="229" spans="1:4" ht="18">
      <c r="A229" s="130" t="s">
        <v>433</v>
      </c>
      <c r="B229" s="158" t="s">
        <v>632</v>
      </c>
      <c r="C229" s="108">
        <v>0</v>
      </c>
      <c r="D229" s="190">
        <v>0</v>
      </c>
    </row>
    <row r="230" spans="1:4" ht="18">
      <c r="A230" s="130" t="s">
        <v>433</v>
      </c>
      <c r="B230" s="158" t="s">
        <v>633</v>
      </c>
      <c r="C230" s="108">
        <v>-1756697684</v>
      </c>
      <c r="D230" s="141">
        <v>886464060</v>
      </c>
    </row>
    <row r="231" spans="1:4" ht="18">
      <c r="A231" s="130" t="s">
        <v>433</v>
      </c>
      <c r="B231" s="158" t="s">
        <v>634</v>
      </c>
      <c r="C231" s="108">
        <v>495853</v>
      </c>
      <c r="D231" s="141">
        <v>0</v>
      </c>
    </row>
    <row r="232" spans="1:4" ht="18">
      <c r="A232" s="132"/>
      <c r="B232" s="161" t="s">
        <v>437</v>
      </c>
      <c r="C232" s="113">
        <v>937207480</v>
      </c>
      <c r="D232" s="113">
        <v>1634317246</v>
      </c>
    </row>
    <row r="233" spans="1:4" ht="15.75">
      <c r="A233" s="127">
        <v>31</v>
      </c>
      <c r="B233" s="128" t="s">
        <v>635</v>
      </c>
      <c r="C233" s="172" t="s">
        <v>707</v>
      </c>
      <c r="D233" s="172" t="s">
        <v>708</v>
      </c>
    </row>
    <row r="234" spans="1:4" ht="18">
      <c r="A234" s="130" t="s">
        <v>433</v>
      </c>
      <c r="B234" s="131" t="s">
        <v>636</v>
      </c>
      <c r="C234" s="108">
        <v>521870</v>
      </c>
      <c r="D234" s="108">
        <v>2906368449</v>
      </c>
    </row>
    <row r="235" spans="1:4" ht="18">
      <c r="A235" s="130" t="s">
        <v>433</v>
      </c>
      <c r="B235" s="131" t="s">
        <v>637</v>
      </c>
      <c r="C235" s="108">
        <v>0</v>
      </c>
      <c r="D235" s="108">
        <v>0</v>
      </c>
    </row>
    <row r="236" spans="1:4" ht="18">
      <c r="A236" s="139"/>
      <c r="B236" s="158" t="s">
        <v>638</v>
      </c>
      <c r="C236" s="108">
        <v>0</v>
      </c>
      <c r="D236" s="141">
        <v>0</v>
      </c>
    </row>
    <row r="237" spans="1:4" ht="18">
      <c r="A237" s="132" t="s">
        <v>433</v>
      </c>
      <c r="B237" s="163" t="s">
        <v>639</v>
      </c>
      <c r="C237" s="113">
        <v>521870</v>
      </c>
      <c r="D237" s="113">
        <v>2906368449</v>
      </c>
    </row>
    <row r="238" spans="1:4" ht="15.75">
      <c r="A238" s="127">
        <v>32</v>
      </c>
      <c r="B238" s="128" t="s">
        <v>640</v>
      </c>
      <c r="C238" s="187" t="s">
        <v>707</v>
      </c>
      <c r="D238" s="187" t="s">
        <v>708</v>
      </c>
    </row>
    <row r="239" spans="1:4" ht="18">
      <c r="A239" s="130" t="s">
        <v>433</v>
      </c>
      <c r="B239" s="131" t="s">
        <v>641</v>
      </c>
      <c r="C239" s="108">
        <v>0</v>
      </c>
      <c r="D239" s="108">
        <v>0</v>
      </c>
    </row>
    <row r="240" spans="1:4" ht="15">
      <c r="A240" s="173"/>
      <c r="B240" s="131" t="s">
        <v>532</v>
      </c>
      <c r="C240" s="108">
        <v>0</v>
      </c>
      <c r="D240" s="108">
        <v>0</v>
      </c>
    </row>
    <row r="241" spans="1:4" ht="18">
      <c r="A241" s="130" t="s">
        <v>433</v>
      </c>
      <c r="B241" s="131" t="s">
        <v>642</v>
      </c>
      <c r="C241" s="108">
        <v>-61656716</v>
      </c>
      <c r="D241" s="108">
        <v>-101350603</v>
      </c>
    </row>
    <row r="242" spans="1:4" ht="15">
      <c r="A242" s="173"/>
      <c r="B242" s="131" t="s">
        <v>643</v>
      </c>
      <c r="C242" s="108"/>
      <c r="D242" s="108"/>
    </row>
    <row r="243" spans="1:4" ht="18">
      <c r="A243" s="130" t="s">
        <v>433</v>
      </c>
      <c r="B243" s="131" t="s">
        <v>644</v>
      </c>
      <c r="C243" s="108"/>
      <c r="D243" s="108"/>
    </row>
    <row r="244" spans="1:4" ht="18">
      <c r="A244" s="130"/>
      <c r="B244" s="157" t="s">
        <v>527</v>
      </c>
      <c r="C244" s="108"/>
      <c r="D244" s="191"/>
    </row>
    <row r="245" spans="1:4" ht="18">
      <c r="A245" s="130" t="s">
        <v>433</v>
      </c>
      <c r="B245" s="157" t="s">
        <v>645</v>
      </c>
      <c r="C245" s="108"/>
      <c r="D245" s="191"/>
    </row>
    <row r="246" spans="1:4" ht="18">
      <c r="A246" s="130"/>
      <c r="B246" s="157" t="s">
        <v>646</v>
      </c>
      <c r="C246" s="108"/>
      <c r="D246" s="191"/>
    </row>
    <row r="247" spans="1:4" ht="18">
      <c r="A247" s="130" t="s">
        <v>433</v>
      </c>
      <c r="B247" s="157" t="s">
        <v>647</v>
      </c>
      <c r="C247" s="108"/>
      <c r="D247" s="191"/>
    </row>
    <row r="248" spans="1:4" ht="15">
      <c r="A248" s="173"/>
      <c r="B248" s="192" t="s">
        <v>648</v>
      </c>
      <c r="C248" s="108"/>
      <c r="D248" s="129"/>
    </row>
    <row r="249" spans="1:4" ht="18">
      <c r="A249" s="130" t="s">
        <v>433</v>
      </c>
      <c r="B249" s="131" t="s">
        <v>649</v>
      </c>
      <c r="C249" s="104">
        <v>-61656716</v>
      </c>
      <c r="D249" s="104">
        <v>-101350603</v>
      </c>
    </row>
    <row r="250" spans="1:4" ht="18">
      <c r="A250" s="132" t="s">
        <v>433</v>
      </c>
      <c r="B250" s="163" t="s">
        <v>650</v>
      </c>
      <c r="C250" s="193"/>
      <c r="D250" s="164"/>
    </row>
    <row r="251" spans="1:4" ht="15.75">
      <c r="A251" s="127">
        <v>33</v>
      </c>
      <c r="B251" s="128" t="s">
        <v>651</v>
      </c>
      <c r="C251" s="172" t="s">
        <v>707</v>
      </c>
      <c r="D251" s="172" t="s">
        <v>708</v>
      </c>
    </row>
    <row r="252" spans="1:4" ht="18">
      <c r="A252" s="130" t="s">
        <v>433</v>
      </c>
      <c r="B252" s="131" t="s">
        <v>652</v>
      </c>
      <c r="C252" s="108">
        <v>47334499135</v>
      </c>
      <c r="D252" s="108">
        <v>48652212757</v>
      </c>
    </row>
    <row r="253" spans="1:4" ht="18">
      <c r="A253" s="130" t="s">
        <v>433</v>
      </c>
      <c r="B253" s="131" t="s">
        <v>653</v>
      </c>
      <c r="C253" s="108">
        <v>683952122</v>
      </c>
      <c r="D253" s="108">
        <v>465101408</v>
      </c>
    </row>
    <row r="254" spans="1:4" ht="18">
      <c r="A254" s="130" t="s">
        <v>433</v>
      </c>
      <c r="B254" s="131" t="s">
        <v>654</v>
      </c>
      <c r="C254" s="108">
        <v>17650888332</v>
      </c>
      <c r="D254" s="108">
        <v>18214021922</v>
      </c>
    </row>
    <row r="255" spans="1:4" ht="18">
      <c r="A255" s="130" t="s">
        <v>433</v>
      </c>
      <c r="B255" s="131" t="s">
        <v>655</v>
      </c>
      <c r="C255" s="108">
        <v>6196148760</v>
      </c>
      <c r="D255" s="108">
        <v>5549420557</v>
      </c>
    </row>
    <row r="256" spans="1:4" ht="18">
      <c r="A256" s="130" t="s">
        <v>433</v>
      </c>
      <c r="B256" s="131" t="s">
        <v>656</v>
      </c>
      <c r="C256" s="108">
        <v>4741471721</v>
      </c>
      <c r="D256" s="108">
        <v>1179518721</v>
      </c>
    </row>
    <row r="257" spans="1:4" ht="18">
      <c r="A257" s="130" t="s">
        <v>433</v>
      </c>
      <c r="B257" s="131" t="s">
        <v>657</v>
      </c>
      <c r="C257" s="108">
        <v>15635345402</v>
      </c>
      <c r="D257" s="108">
        <v>11075038178</v>
      </c>
    </row>
    <row r="258" spans="1:4" ht="18">
      <c r="A258" s="132"/>
      <c r="B258" s="71" t="s">
        <v>437</v>
      </c>
      <c r="C258" s="113">
        <v>92242305472</v>
      </c>
      <c r="D258" s="113">
        <v>85135313543</v>
      </c>
    </row>
    <row r="259" spans="1:4" ht="18">
      <c r="A259" s="181"/>
      <c r="B259" s="194"/>
      <c r="C259" s="183"/>
      <c r="D259" s="183"/>
    </row>
    <row r="260" spans="1:4" ht="15.75">
      <c r="A260" s="74" t="s">
        <v>658</v>
      </c>
      <c r="B260" s="1" t="s">
        <v>659</v>
      </c>
      <c r="C260" s="1"/>
      <c r="D260" s="1"/>
    </row>
    <row r="261" spans="1:4" ht="18">
      <c r="A261" s="184"/>
      <c r="B261" s="195"/>
      <c r="C261" s="196"/>
      <c r="D261" s="196"/>
    </row>
    <row r="262" spans="1:4" ht="15.75">
      <c r="A262" s="127">
        <v>34</v>
      </c>
      <c r="B262" s="197" t="s">
        <v>660</v>
      </c>
      <c r="C262" s="172" t="s">
        <v>707</v>
      </c>
      <c r="D262" s="172" t="s">
        <v>708</v>
      </c>
    </row>
    <row r="263" spans="1:4" ht="18">
      <c r="A263" s="130"/>
      <c r="B263" s="167" t="s">
        <v>661</v>
      </c>
      <c r="C263" s="108"/>
      <c r="D263" s="108"/>
    </row>
    <row r="264" spans="1:4" ht="15">
      <c r="A264" s="153" t="s">
        <v>515</v>
      </c>
      <c r="B264" s="131" t="s">
        <v>662</v>
      </c>
      <c r="C264" s="108"/>
      <c r="D264" s="108"/>
    </row>
    <row r="265" spans="1:4" ht="18">
      <c r="A265" s="130"/>
      <c r="B265" s="131" t="s">
        <v>663</v>
      </c>
      <c r="C265" s="108"/>
      <c r="D265" s="108"/>
    </row>
    <row r="266" spans="1:4" ht="18">
      <c r="A266" s="130" t="s">
        <v>433</v>
      </c>
      <c r="B266" s="131" t="s">
        <v>664</v>
      </c>
      <c r="C266" s="108"/>
      <c r="D266" s="108"/>
    </row>
    <row r="267" spans="1:4" ht="18">
      <c r="A267" s="130" t="s">
        <v>433</v>
      </c>
      <c r="B267" s="158" t="s">
        <v>665</v>
      </c>
      <c r="C267" s="141"/>
      <c r="D267" s="141"/>
    </row>
    <row r="268" spans="1:4" ht="15">
      <c r="A268" s="153" t="s">
        <v>520</v>
      </c>
      <c r="B268" s="158" t="s">
        <v>666</v>
      </c>
      <c r="C268" s="141"/>
      <c r="D268" s="141"/>
    </row>
    <row r="269" spans="1:4" ht="18">
      <c r="A269" s="130" t="s">
        <v>433</v>
      </c>
      <c r="B269" s="158" t="s">
        <v>667</v>
      </c>
      <c r="C269" s="141"/>
      <c r="D269" s="141"/>
    </row>
    <row r="270" spans="1:4" ht="18">
      <c r="A270" s="130" t="s">
        <v>433</v>
      </c>
      <c r="B270" s="158" t="s">
        <v>668</v>
      </c>
      <c r="C270" s="141"/>
      <c r="D270" s="141"/>
    </row>
    <row r="271" spans="1:4" ht="18">
      <c r="A271" s="139"/>
      <c r="B271" s="158" t="s">
        <v>669</v>
      </c>
      <c r="C271" s="141"/>
      <c r="D271" s="141"/>
    </row>
    <row r="272" spans="1:4" ht="18">
      <c r="A272" s="130" t="s">
        <v>433</v>
      </c>
      <c r="B272" s="158" t="s">
        <v>670</v>
      </c>
      <c r="C272" s="141"/>
      <c r="D272" s="141"/>
    </row>
    <row r="273" spans="1:4" ht="18">
      <c r="A273" s="139"/>
      <c r="B273" s="158" t="s">
        <v>671</v>
      </c>
      <c r="C273" s="141"/>
      <c r="D273" s="141"/>
    </row>
    <row r="274" spans="1:4" ht="15">
      <c r="A274" s="153" t="s">
        <v>541</v>
      </c>
      <c r="B274" s="158" t="s">
        <v>672</v>
      </c>
      <c r="C274" s="141"/>
      <c r="D274" s="141"/>
    </row>
    <row r="275" spans="1:4" ht="18">
      <c r="A275" s="139"/>
      <c r="B275" s="158" t="s">
        <v>673</v>
      </c>
      <c r="C275" s="141"/>
      <c r="D275" s="141"/>
    </row>
    <row r="276" spans="1:4" ht="18">
      <c r="A276" s="139"/>
      <c r="B276" s="158" t="s">
        <v>674</v>
      </c>
      <c r="C276" s="141"/>
      <c r="D276" s="141"/>
    </row>
    <row r="277" spans="1:4" ht="18">
      <c r="A277" s="188"/>
      <c r="B277" s="166"/>
      <c r="C277" s="198"/>
      <c r="D277" s="198"/>
    </row>
    <row r="278" spans="1:4" ht="18">
      <c r="A278" s="181"/>
      <c r="B278" s="75"/>
      <c r="C278" s="199"/>
      <c r="D278" s="199"/>
    </row>
    <row r="279" spans="1:4" ht="15.75">
      <c r="A279" s="74" t="s">
        <v>675</v>
      </c>
      <c r="B279" s="1" t="s">
        <v>676</v>
      </c>
      <c r="C279" s="1"/>
      <c r="D279" s="1"/>
    </row>
    <row r="280" spans="1:4" ht="15.75">
      <c r="A280" s="200"/>
      <c r="B280" s="201"/>
      <c r="C280" s="202"/>
      <c r="D280" s="202"/>
    </row>
    <row r="281" spans="1:4" ht="15.75">
      <c r="A281" s="203">
        <v>1</v>
      </c>
      <c r="B281" s="157" t="s">
        <v>677</v>
      </c>
      <c r="C281" s="172" t="s">
        <v>707</v>
      </c>
      <c r="D281" s="172" t="s">
        <v>708</v>
      </c>
    </row>
    <row r="282" spans="1:4" ht="15">
      <c r="A282" s="153">
        <v>2</v>
      </c>
      <c r="B282" s="131" t="s">
        <v>678</v>
      </c>
      <c r="C282" s="104"/>
      <c r="D282" s="104"/>
    </row>
    <row r="283" spans="1:4" ht="15">
      <c r="A283" s="153">
        <v>3</v>
      </c>
      <c r="B283" s="131" t="s">
        <v>679</v>
      </c>
      <c r="C283" s="104"/>
      <c r="D283" s="104"/>
    </row>
    <row r="284" spans="1:4" ht="15.75">
      <c r="A284" s="153"/>
      <c r="B284" s="167" t="s">
        <v>680</v>
      </c>
      <c r="C284" s="104"/>
      <c r="D284" s="104"/>
    </row>
    <row r="285" spans="1:4" ht="15.75">
      <c r="A285" s="153"/>
      <c r="B285" s="167" t="s">
        <v>681</v>
      </c>
      <c r="C285" s="108"/>
      <c r="D285" s="104"/>
    </row>
    <row r="286" spans="1:4" ht="15">
      <c r="A286" s="153"/>
      <c r="B286" s="204" t="s">
        <v>682</v>
      </c>
      <c r="C286" s="108">
        <v>217000000</v>
      </c>
      <c r="D286" s="108"/>
    </row>
    <row r="287" spans="1:4" ht="15.75">
      <c r="A287" s="153"/>
      <c r="B287" s="167" t="s">
        <v>683</v>
      </c>
      <c r="C287" s="108"/>
      <c r="D287" s="108"/>
    </row>
    <row r="288" spans="1:4" ht="15">
      <c r="A288" s="153"/>
      <c r="B288" s="131" t="s">
        <v>684</v>
      </c>
      <c r="C288" s="108">
        <v>42542577384</v>
      </c>
      <c r="D288" s="108">
        <v>56742481133</v>
      </c>
    </row>
    <row r="289" spans="1:4" ht="15">
      <c r="A289" s="153"/>
      <c r="B289" s="131" t="s">
        <v>685</v>
      </c>
      <c r="C289" s="108">
        <v>5239701232</v>
      </c>
      <c r="D289" s="108"/>
    </row>
    <row r="290" spans="1:4" ht="15.75">
      <c r="A290" s="153"/>
      <c r="B290" s="167" t="s">
        <v>686</v>
      </c>
      <c r="C290" s="205" t="s">
        <v>709</v>
      </c>
      <c r="D290" s="205" t="s">
        <v>687</v>
      </c>
    </row>
    <row r="291" spans="1:4" ht="15.75">
      <c r="A291" s="153"/>
      <c r="B291" s="167" t="s">
        <v>688</v>
      </c>
      <c r="C291" s="108"/>
      <c r="D291" s="108"/>
    </row>
    <row r="292" spans="1:4" ht="15">
      <c r="A292" s="153"/>
      <c r="B292" s="204" t="s">
        <v>683</v>
      </c>
      <c r="C292" s="108">
        <v>1068355240</v>
      </c>
      <c r="D292" s="108">
        <v>712761603</v>
      </c>
    </row>
    <row r="293" spans="1:4" ht="15.75">
      <c r="A293" s="153"/>
      <c r="B293" s="167" t="s">
        <v>689</v>
      </c>
      <c r="C293" s="108"/>
      <c r="D293" s="108"/>
    </row>
    <row r="294" spans="1:4" ht="15">
      <c r="A294" s="153"/>
      <c r="B294" s="204" t="s">
        <v>683</v>
      </c>
      <c r="C294" s="108">
        <v>0</v>
      </c>
      <c r="D294" s="108">
        <v>975081232</v>
      </c>
    </row>
    <row r="295" spans="1:4" ht="15.75">
      <c r="A295" s="153"/>
      <c r="B295" s="167" t="s">
        <v>690</v>
      </c>
      <c r="C295" s="108"/>
      <c r="D295" s="108"/>
    </row>
    <row r="296" spans="1:4" ht="15">
      <c r="A296" s="153"/>
      <c r="B296" s="204" t="s">
        <v>691</v>
      </c>
      <c r="C296" s="108">
        <v>1000000000</v>
      </c>
      <c r="D296" s="108">
        <v>900000000</v>
      </c>
    </row>
    <row r="297" spans="1:4" ht="15.75">
      <c r="A297" s="153"/>
      <c r="B297" s="167" t="s">
        <v>692</v>
      </c>
      <c r="C297" s="108"/>
      <c r="D297" s="108"/>
    </row>
    <row r="298" spans="1:4" ht="15">
      <c r="A298" s="153"/>
      <c r="B298" s="204" t="s">
        <v>681</v>
      </c>
      <c r="C298" s="108">
        <v>4370234396</v>
      </c>
      <c r="D298" s="108">
        <v>4362582924</v>
      </c>
    </row>
    <row r="299" spans="1:4" ht="15">
      <c r="A299" s="153">
        <v>4</v>
      </c>
      <c r="B299" s="131" t="s">
        <v>693</v>
      </c>
      <c r="C299" s="104"/>
      <c r="D299" s="104"/>
    </row>
    <row r="300" spans="1:4" ht="15">
      <c r="A300" s="153"/>
      <c r="B300" s="131" t="s">
        <v>694</v>
      </c>
      <c r="C300" s="108"/>
      <c r="D300" s="108"/>
    </row>
    <row r="301" spans="1:4" ht="15">
      <c r="A301" s="153"/>
      <c r="B301" s="131" t="s">
        <v>695</v>
      </c>
      <c r="C301" s="104"/>
      <c r="D301" s="104"/>
    </row>
    <row r="302" spans="1:4" ht="15">
      <c r="A302" s="153">
        <v>5</v>
      </c>
      <c r="B302" s="131" t="s">
        <v>696</v>
      </c>
      <c r="C302" s="104"/>
      <c r="D302" s="104"/>
    </row>
    <row r="303" spans="1:4" ht="15">
      <c r="A303" s="153"/>
      <c r="B303" s="131" t="s">
        <v>697</v>
      </c>
      <c r="C303" s="104"/>
      <c r="D303" s="104"/>
    </row>
    <row r="304" spans="1:4" ht="15">
      <c r="A304" s="153">
        <v>6</v>
      </c>
      <c r="B304" s="131" t="s">
        <v>698</v>
      </c>
      <c r="C304" s="104"/>
      <c r="D304" s="104"/>
    </row>
    <row r="305" spans="1:4" ht="15">
      <c r="A305" s="155">
        <v>7</v>
      </c>
      <c r="B305" s="163" t="s">
        <v>676</v>
      </c>
      <c r="C305" s="113"/>
      <c r="D305" s="113"/>
    </row>
    <row r="307" spans="1:4" ht="18">
      <c r="A307" s="121"/>
      <c r="B307" s="293" t="s">
        <v>699</v>
      </c>
      <c r="C307" s="293"/>
      <c r="D307" s="293"/>
    </row>
    <row r="308" spans="1:4" ht="18">
      <c r="A308" s="266" t="s">
        <v>700</v>
      </c>
      <c r="B308" s="266"/>
      <c r="C308" s="266"/>
      <c r="D308" s="266"/>
    </row>
  </sheetData>
  <sheetProtection/>
  <mergeCells count="3">
    <mergeCell ref="B3:D3"/>
    <mergeCell ref="B307:D307"/>
    <mergeCell ref="A308:D308"/>
  </mergeCells>
  <printOptions/>
  <pageMargins left="0.69" right="0.2362204724409449" top="0.35433070866141736" bottom="0" header="0.22" footer="0.0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3">
      <selection activeCell="C35" sqref="C35"/>
    </sheetView>
  </sheetViews>
  <sheetFormatPr defaultColWidth="8.796875" defaultRowHeight="14.25"/>
  <cols>
    <col min="1" max="1" width="32" style="0" customWidth="1"/>
    <col min="2" max="2" width="13.09765625" style="0" customWidth="1"/>
    <col min="3" max="3" width="14.59765625" style="0" customWidth="1"/>
    <col min="4" max="4" width="12.69921875" style="0" customWidth="1"/>
    <col min="5" max="5" width="16" style="0" customWidth="1"/>
  </cols>
  <sheetData>
    <row r="1" spans="1:5" ht="14.25">
      <c r="A1" s="81"/>
      <c r="B1" s="214"/>
      <c r="C1" s="214"/>
      <c r="D1" s="214"/>
      <c r="E1" s="214"/>
    </row>
    <row r="2" spans="1:5" ht="20.25">
      <c r="A2" s="262" t="s">
        <v>711</v>
      </c>
      <c r="B2" s="262"/>
      <c r="C2" s="262"/>
      <c r="D2" s="262"/>
      <c r="E2" s="262"/>
    </row>
    <row r="3" spans="1:5" ht="18">
      <c r="A3" s="266" t="s">
        <v>706</v>
      </c>
      <c r="B3" s="266"/>
      <c r="C3" s="266"/>
      <c r="D3" s="266"/>
      <c r="E3" s="266"/>
    </row>
    <row r="5" spans="1:5" ht="15">
      <c r="A5" s="295" t="s">
        <v>712</v>
      </c>
      <c r="B5" s="297" t="s">
        <v>728</v>
      </c>
      <c r="C5" s="297"/>
      <c r="D5" s="297" t="s">
        <v>431</v>
      </c>
      <c r="E5" s="297"/>
    </row>
    <row r="6" spans="1:5" ht="15">
      <c r="A6" s="296"/>
      <c r="B6" s="208" t="s">
        <v>713</v>
      </c>
      <c r="C6" s="208" t="s">
        <v>714</v>
      </c>
      <c r="D6" s="208" t="s">
        <v>713</v>
      </c>
      <c r="E6" s="208" t="s">
        <v>714</v>
      </c>
    </row>
    <row r="7" spans="1:5" ht="14.25">
      <c r="A7" s="209"/>
      <c r="B7" s="210"/>
      <c r="C7" s="210"/>
      <c r="D7" s="210"/>
      <c r="E7" s="210"/>
    </row>
    <row r="8" spans="1:5" ht="15">
      <c r="A8" s="167" t="s">
        <v>715</v>
      </c>
      <c r="B8" s="211">
        <f>SUM(B9:B17)</f>
        <v>0</v>
      </c>
      <c r="C8" s="211">
        <f>SUM(C9:C17)</f>
        <v>0</v>
      </c>
      <c r="D8" s="211">
        <f>SUM(D9:D17)</f>
        <v>193081</v>
      </c>
      <c r="E8" s="211">
        <f>SUM(E9:E17)</f>
        <v>2620441674</v>
      </c>
    </row>
    <row r="9" spans="1:5" ht="14.25">
      <c r="A9" s="131"/>
      <c r="B9" s="212"/>
      <c r="C9" s="212"/>
      <c r="D9" s="212"/>
      <c r="E9" s="212"/>
    </row>
    <row r="10" spans="1:5" ht="14.25">
      <c r="A10" s="131" t="s">
        <v>716</v>
      </c>
      <c r="B10" s="212">
        <v>0</v>
      </c>
      <c r="C10" s="212">
        <v>0</v>
      </c>
      <c r="D10" s="212">
        <v>74106</v>
      </c>
      <c r="E10" s="212">
        <v>1112598835</v>
      </c>
    </row>
    <row r="11" spans="1:5" ht="14.25" customHeight="1">
      <c r="A11" s="131" t="s">
        <v>717</v>
      </c>
      <c r="B11" s="212">
        <v>0</v>
      </c>
      <c r="C11" s="212">
        <v>0</v>
      </c>
      <c r="D11" s="212">
        <v>22300</v>
      </c>
      <c r="E11" s="212">
        <v>376098025</v>
      </c>
    </row>
    <row r="12" spans="1:5" ht="14.25">
      <c r="A12" s="294" t="s">
        <v>718</v>
      </c>
      <c r="B12" s="212">
        <v>0</v>
      </c>
      <c r="C12" s="212">
        <v>0</v>
      </c>
      <c r="D12" s="212"/>
      <c r="E12" s="212"/>
    </row>
    <row r="13" spans="1:5" ht="14.25">
      <c r="A13" s="294"/>
      <c r="B13" s="212">
        <v>0</v>
      </c>
      <c r="C13" s="212">
        <v>0</v>
      </c>
      <c r="D13" s="212">
        <v>75000</v>
      </c>
      <c r="E13" s="212">
        <v>960250350</v>
      </c>
    </row>
    <row r="14" spans="1:5" ht="14.25" customHeight="1">
      <c r="A14" s="131" t="s">
        <v>719</v>
      </c>
      <c r="B14" s="212">
        <v>0</v>
      </c>
      <c r="C14" s="212">
        <v>0</v>
      </c>
      <c r="D14" s="212">
        <v>25</v>
      </c>
      <c r="E14" s="212">
        <v>250000</v>
      </c>
    </row>
    <row r="15" spans="1:5" ht="14.25">
      <c r="A15" s="294" t="s">
        <v>720</v>
      </c>
      <c r="B15" s="212">
        <v>0</v>
      </c>
      <c r="C15" s="212">
        <v>0</v>
      </c>
      <c r="D15" s="212"/>
      <c r="E15" s="212"/>
    </row>
    <row r="16" spans="1:5" ht="14.25">
      <c r="A16" s="294"/>
      <c r="B16" s="212">
        <v>0</v>
      </c>
      <c r="C16" s="212">
        <v>0</v>
      </c>
      <c r="D16" s="212">
        <v>21650</v>
      </c>
      <c r="E16" s="212">
        <v>171244464</v>
      </c>
    </row>
    <row r="17" spans="1:5" ht="14.25">
      <c r="A17" s="131"/>
      <c r="B17" s="212"/>
      <c r="C17" s="212"/>
      <c r="D17" s="212"/>
      <c r="E17" s="212"/>
    </row>
    <row r="18" spans="1:5" ht="15">
      <c r="A18" s="167" t="s">
        <v>721</v>
      </c>
      <c r="B18" s="212"/>
      <c r="C18" s="212"/>
      <c r="D18" s="212"/>
      <c r="E18" s="212"/>
    </row>
    <row r="19" spans="1:5" ht="14.25">
      <c r="A19" s="131" t="s">
        <v>729</v>
      </c>
      <c r="B19" s="212"/>
      <c r="C19" s="212"/>
      <c r="D19" s="212"/>
      <c r="E19" s="212"/>
    </row>
    <row r="20" spans="1:5" ht="14.25">
      <c r="A20" s="131" t="s">
        <v>730</v>
      </c>
      <c r="B20" s="212"/>
      <c r="C20" s="212"/>
      <c r="D20" s="212"/>
      <c r="E20" s="212"/>
    </row>
    <row r="21" spans="1:5" ht="15">
      <c r="A21" s="167" t="s">
        <v>722</v>
      </c>
      <c r="B21" s="212"/>
      <c r="C21" s="211">
        <v>0</v>
      </c>
      <c r="D21" s="212"/>
      <c r="E21" s="211"/>
    </row>
    <row r="22" spans="1:5" ht="15">
      <c r="A22" s="167"/>
      <c r="B22" s="212"/>
      <c r="C22" s="211"/>
      <c r="D22" s="212"/>
      <c r="E22" s="211"/>
    </row>
    <row r="23" spans="1:5" ht="15">
      <c r="A23" s="167" t="s">
        <v>723</v>
      </c>
      <c r="B23" s="211">
        <f>SUM(B24:B25)</f>
        <v>0</v>
      </c>
      <c r="C23" s="211">
        <f>SUM(C24:C30)</f>
        <v>0</v>
      </c>
      <c r="D23" s="211">
        <f>SUM(D24:D30)</f>
        <v>193056</v>
      </c>
      <c r="E23" s="211">
        <f>SUM(E24:E30)</f>
        <v>1756697684</v>
      </c>
    </row>
    <row r="24" spans="1:5" ht="14.25" customHeight="1">
      <c r="A24" s="131"/>
      <c r="B24" s="212"/>
      <c r="C24" s="212"/>
      <c r="D24" s="212"/>
      <c r="E24" s="212"/>
    </row>
    <row r="25" spans="1:5" ht="14.25">
      <c r="A25" s="131" t="s">
        <v>716</v>
      </c>
      <c r="B25" s="212">
        <v>0</v>
      </c>
      <c r="C25" s="212">
        <v>0</v>
      </c>
      <c r="D25" s="212">
        <v>74106</v>
      </c>
      <c r="E25" s="212">
        <v>793971684</v>
      </c>
    </row>
    <row r="26" spans="1:5" ht="14.25" customHeight="1">
      <c r="A26" s="131" t="s">
        <v>717</v>
      </c>
      <c r="B26" s="212">
        <v>0</v>
      </c>
      <c r="C26" s="212">
        <v>0</v>
      </c>
      <c r="D26" s="212">
        <v>22300</v>
      </c>
      <c r="E26" s="212">
        <v>173159500</v>
      </c>
    </row>
    <row r="27" spans="1:5" ht="14.25">
      <c r="A27" s="294" t="s">
        <v>718</v>
      </c>
      <c r="B27" s="212">
        <v>0</v>
      </c>
      <c r="C27" s="212">
        <v>0</v>
      </c>
      <c r="D27" s="212">
        <v>75000</v>
      </c>
      <c r="E27" s="212">
        <v>735225000</v>
      </c>
    </row>
    <row r="28" spans="1:5" ht="14.25" customHeight="1">
      <c r="A28" s="294"/>
      <c r="B28" s="212"/>
      <c r="C28" s="212"/>
      <c r="D28" s="212"/>
      <c r="E28" s="212"/>
    </row>
    <row r="29" spans="1:5" ht="14.25">
      <c r="A29" s="294" t="s">
        <v>720</v>
      </c>
      <c r="B29" s="212"/>
      <c r="C29" s="212"/>
      <c r="D29" s="212"/>
      <c r="E29" s="212"/>
    </row>
    <row r="30" spans="1:5" ht="14.25">
      <c r="A30" s="294"/>
      <c r="B30" s="212">
        <v>0</v>
      </c>
      <c r="C30" s="212">
        <v>0</v>
      </c>
      <c r="D30" s="212">
        <v>21650</v>
      </c>
      <c r="E30" s="212">
        <v>54341500</v>
      </c>
    </row>
    <row r="31" spans="1:5" ht="15">
      <c r="A31" s="167" t="s">
        <v>724</v>
      </c>
      <c r="B31" s="212"/>
      <c r="C31" s="212"/>
      <c r="D31" s="212"/>
      <c r="E31" s="212"/>
    </row>
    <row r="32" spans="1:5" ht="14.25">
      <c r="A32" s="131" t="s">
        <v>725</v>
      </c>
      <c r="B32" s="212"/>
      <c r="C32" s="212"/>
      <c r="D32" s="212"/>
      <c r="E32" s="212"/>
    </row>
    <row r="33" spans="1:5" ht="14.25">
      <c r="A33" s="160" t="s">
        <v>726</v>
      </c>
      <c r="B33" s="212"/>
      <c r="C33" s="212"/>
      <c r="D33" s="212"/>
      <c r="E33" s="212"/>
    </row>
    <row r="34" spans="1:5" ht="14.25">
      <c r="A34" s="160" t="s">
        <v>727</v>
      </c>
      <c r="B34" s="212"/>
      <c r="C34" s="212"/>
      <c r="D34" s="212"/>
      <c r="E34" s="212"/>
    </row>
    <row r="35" spans="1:5" ht="14.25">
      <c r="A35" s="131"/>
      <c r="B35" s="212"/>
      <c r="C35" s="212"/>
      <c r="D35" s="212"/>
      <c r="E35" s="212"/>
    </row>
    <row r="36" spans="1:5" ht="14.25">
      <c r="A36" s="163"/>
      <c r="B36" s="213"/>
      <c r="C36" s="213"/>
      <c r="D36" s="213"/>
      <c r="E36" s="213"/>
    </row>
    <row r="37" spans="1:5" ht="14.25">
      <c r="A37" s="81"/>
      <c r="B37" s="214"/>
      <c r="C37" s="214"/>
      <c r="D37" s="214"/>
      <c r="E37" s="214"/>
    </row>
    <row r="38" spans="1:5" ht="14.25">
      <c r="A38" s="81"/>
      <c r="B38" s="214"/>
      <c r="C38" s="214"/>
      <c r="D38" s="214"/>
      <c r="E38" s="214"/>
    </row>
  </sheetData>
  <sheetProtection/>
  <mergeCells count="9">
    <mergeCell ref="A2:E2"/>
    <mergeCell ref="A27:A28"/>
    <mergeCell ref="A29:A30"/>
    <mergeCell ref="A12:A13"/>
    <mergeCell ref="A15:A16"/>
    <mergeCell ref="A3:E3"/>
    <mergeCell ref="A5:A6"/>
    <mergeCell ref="B5:C5"/>
    <mergeCell ref="D5:E5"/>
  </mergeCells>
  <printOptions/>
  <pageMargins left="1.11" right="0.2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4">
      <selection activeCell="E33" sqref="E33"/>
    </sheetView>
  </sheetViews>
  <sheetFormatPr defaultColWidth="8.796875" defaultRowHeight="14.25"/>
  <cols>
    <col min="1" max="1" width="28.3984375" style="0" customWidth="1"/>
    <col min="2" max="2" width="11.59765625" style="0" customWidth="1"/>
    <col min="3" max="3" width="11.5" style="0" customWidth="1"/>
    <col min="4" max="4" width="11.59765625" style="0" customWidth="1"/>
    <col min="5" max="5" width="10.19921875" style="0" customWidth="1"/>
    <col min="6" max="6" width="9.3984375" style="0" customWidth="1"/>
    <col min="7" max="7" width="11.19921875" style="0" customWidth="1"/>
    <col min="8" max="8" width="13.5" style="0" bestFit="1" customWidth="1"/>
    <col min="9" max="9" width="11.09765625" style="0" customWidth="1"/>
    <col min="10" max="10" width="12.3984375" style="0" customWidth="1"/>
  </cols>
  <sheetData>
    <row r="1" ht="14.25">
      <c r="H1" s="73"/>
    </row>
    <row r="2" spans="1:7" ht="20.25">
      <c r="A2" s="262" t="s">
        <v>732</v>
      </c>
      <c r="B2" s="262"/>
      <c r="C2" s="262"/>
      <c r="D2" s="262"/>
      <c r="E2" s="262"/>
      <c r="F2" s="262"/>
      <c r="G2" s="262"/>
    </row>
    <row r="3" spans="1:7" ht="15">
      <c r="A3" s="267" t="s">
        <v>706</v>
      </c>
      <c r="B3" s="267"/>
      <c r="C3" s="267"/>
      <c r="D3" s="267"/>
      <c r="E3" s="267"/>
      <c r="F3" s="267"/>
      <c r="G3" s="267"/>
    </row>
    <row r="4" spans="1:7" ht="15.75">
      <c r="A4" s="49"/>
      <c r="B4" s="49"/>
      <c r="D4" s="49"/>
      <c r="E4" s="258"/>
      <c r="F4" s="258"/>
      <c r="G4" s="258"/>
    </row>
    <row r="5" spans="1:7" ht="25.5">
      <c r="A5" s="223" t="s">
        <v>10</v>
      </c>
      <c r="B5" s="86" t="s">
        <v>733</v>
      </c>
      <c r="C5" s="86" t="s">
        <v>734</v>
      </c>
      <c r="D5" s="86" t="s">
        <v>735</v>
      </c>
      <c r="E5" s="86" t="s">
        <v>736</v>
      </c>
      <c r="F5" s="86" t="s">
        <v>737</v>
      </c>
      <c r="G5" s="86" t="s">
        <v>738</v>
      </c>
    </row>
    <row r="6" spans="1:7" ht="15">
      <c r="A6" s="224" t="s">
        <v>739</v>
      </c>
      <c r="B6" s="131"/>
      <c r="C6" s="131"/>
      <c r="D6" s="131"/>
      <c r="E6" s="131"/>
      <c r="F6" s="131"/>
      <c r="G6" s="131"/>
    </row>
    <row r="7" spans="1:7" ht="14.25">
      <c r="A7" s="225" t="s">
        <v>740</v>
      </c>
      <c r="B7" s="226">
        <v>15629822143</v>
      </c>
      <c r="C7" s="226">
        <v>4988578051</v>
      </c>
      <c r="D7" s="226">
        <v>68526684635</v>
      </c>
      <c r="E7" s="226">
        <v>1603208455</v>
      </c>
      <c r="F7" s="226">
        <v>290554424</v>
      </c>
      <c r="G7" s="226">
        <f>SUM(B7:F7)</f>
        <v>91038847708</v>
      </c>
    </row>
    <row r="8" spans="1:7" ht="14.25">
      <c r="A8" s="225" t="s">
        <v>741</v>
      </c>
      <c r="B8" s="227"/>
      <c r="C8" s="227">
        <v>28886363</v>
      </c>
      <c r="D8" s="227"/>
      <c r="E8" s="227">
        <v>57639091</v>
      </c>
      <c r="F8" s="227"/>
      <c r="G8" s="227">
        <f>SUM(B8:F8)</f>
        <v>86525454</v>
      </c>
    </row>
    <row r="9" spans="1:7" ht="14.25">
      <c r="A9" s="225" t="s">
        <v>742</v>
      </c>
      <c r="B9" s="227">
        <v>1707792958</v>
      </c>
      <c r="C9" s="227">
        <f>13513539</f>
        <v>13513539</v>
      </c>
      <c r="D9" s="227">
        <f>1440010591-38663767-4376102</f>
        <v>1396970722</v>
      </c>
      <c r="E9" s="227"/>
      <c r="F9" s="227"/>
      <c r="G9" s="227">
        <f>SUM(B9:F9)</f>
        <v>3118277219</v>
      </c>
    </row>
    <row r="10" spans="1:7" ht="14.25">
      <c r="A10" s="225" t="s">
        <v>743</v>
      </c>
      <c r="B10" s="227"/>
      <c r="C10" s="227"/>
      <c r="D10" s="227"/>
      <c r="E10" s="227"/>
      <c r="F10" s="227"/>
      <c r="G10" s="227"/>
    </row>
    <row r="11" spans="1:7" ht="14.25">
      <c r="A11" s="225" t="s">
        <v>744</v>
      </c>
      <c r="B11" s="227"/>
      <c r="C11" s="227"/>
      <c r="D11" s="227"/>
      <c r="E11" s="227"/>
      <c r="F11" s="227"/>
      <c r="G11" s="227"/>
    </row>
    <row r="12" spans="1:7" ht="14.25">
      <c r="A12" s="225" t="s">
        <v>745</v>
      </c>
      <c r="B12" s="227"/>
      <c r="C12" s="227"/>
      <c r="D12" s="227"/>
      <c r="E12" s="227"/>
      <c r="F12" s="227"/>
      <c r="G12" s="227">
        <f>SUM(B12:F12)</f>
        <v>0</v>
      </c>
    </row>
    <row r="13" spans="1:8" ht="14.25">
      <c r="A13" s="225" t="s">
        <v>746</v>
      </c>
      <c r="B13" s="227"/>
      <c r="C13" s="227"/>
      <c r="D13" s="227"/>
      <c r="E13" s="227"/>
      <c r="F13" s="227"/>
      <c r="G13" s="227">
        <f>SUM(B13:F13)</f>
        <v>0</v>
      </c>
      <c r="H13" s="73"/>
    </row>
    <row r="14" spans="1:9" ht="14.25">
      <c r="A14" s="225" t="s">
        <v>747</v>
      </c>
      <c r="B14" s="226">
        <f aca="true" t="shared" si="0" ref="B14:G14">+B7+B8+B9+B10-B11-B12-B13</f>
        <v>17337615101</v>
      </c>
      <c r="C14" s="226">
        <f t="shared" si="0"/>
        <v>5030977953</v>
      </c>
      <c r="D14" s="226">
        <f t="shared" si="0"/>
        <v>69923655357</v>
      </c>
      <c r="E14" s="226">
        <f t="shared" si="0"/>
        <v>1660847546</v>
      </c>
      <c r="F14" s="226">
        <f t="shared" si="0"/>
        <v>290554424</v>
      </c>
      <c r="G14" s="226">
        <f t="shared" si="0"/>
        <v>94243650381</v>
      </c>
      <c r="H14" s="73"/>
      <c r="I14" s="73"/>
    </row>
    <row r="15" spans="1:9" ht="15">
      <c r="A15" s="224" t="s">
        <v>748</v>
      </c>
      <c r="B15" s="228"/>
      <c r="C15" s="228"/>
      <c r="D15" s="228"/>
      <c r="E15" s="228"/>
      <c r="F15" s="228"/>
      <c r="G15" s="228"/>
      <c r="I15" s="73"/>
    </row>
    <row r="16" spans="1:7" ht="14.25">
      <c r="A16" s="225" t="s">
        <v>14</v>
      </c>
      <c r="B16" s="226">
        <v>3256117073</v>
      </c>
      <c r="C16" s="226">
        <v>2898603576</v>
      </c>
      <c r="D16" s="226">
        <v>24560033670</v>
      </c>
      <c r="E16" s="226">
        <v>641828804</v>
      </c>
      <c r="F16" s="226">
        <v>124320535</v>
      </c>
      <c r="G16" s="226">
        <f>SUM(B16:F16)</f>
        <v>31480903658</v>
      </c>
    </row>
    <row r="17" spans="1:7" ht="14.25">
      <c r="A17" s="225" t="s">
        <v>749</v>
      </c>
      <c r="B17" s="227">
        <v>741986569</v>
      </c>
      <c r="C17" s="227">
        <f>165446736+181043118</f>
        <v>346489854</v>
      </c>
      <c r="D17" s="227">
        <f>4913525338+52537887-2500010-99895703</f>
        <v>4863667512</v>
      </c>
      <c r="E17" s="227">
        <v>200031059</v>
      </c>
      <c r="F17" s="227">
        <f>21467619+22506147</f>
        <v>43973766</v>
      </c>
      <c r="G17" s="227">
        <f>SUM(B17:F17)</f>
        <v>6196148760</v>
      </c>
    </row>
    <row r="18" spans="1:7" ht="14.25">
      <c r="A18" s="225" t="s">
        <v>743</v>
      </c>
      <c r="B18" s="227"/>
      <c r="C18" s="227"/>
      <c r="D18" s="227"/>
      <c r="E18" s="227"/>
      <c r="F18" s="227"/>
      <c r="G18" s="227"/>
    </row>
    <row r="19" spans="1:7" ht="14.25">
      <c r="A19" s="225" t="s">
        <v>744</v>
      </c>
      <c r="B19" s="227"/>
      <c r="C19" s="227"/>
      <c r="D19" s="227"/>
      <c r="E19" s="227"/>
      <c r="F19" s="227"/>
      <c r="G19" s="227"/>
    </row>
    <row r="20" spans="1:7" ht="14.25">
      <c r="A20" s="225" t="s">
        <v>745</v>
      </c>
      <c r="B20" s="227"/>
      <c r="C20" s="227"/>
      <c r="D20" s="227"/>
      <c r="E20" s="227"/>
      <c r="F20" s="227"/>
      <c r="G20" s="227">
        <f>SUM(B20:F20)</f>
        <v>0</v>
      </c>
    </row>
    <row r="21" spans="1:7" ht="14.25">
      <c r="A21" s="225" t="s">
        <v>746</v>
      </c>
      <c r="B21" s="227"/>
      <c r="C21" s="227"/>
      <c r="D21" s="227"/>
      <c r="E21" s="227"/>
      <c r="F21" s="227"/>
      <c r="G21" s="227"/>
    </row>
    <row r="22" spans="1:7" ht="14.25">
      <c r="A22" s="225" t="s">
        <v>747</v>
      </c>
      <c r="B22" s="226">
        <f>+B16+B17+B18-B19-B20-B21</f>
        <v>3998103642</v>
      </c>
      <c r="C22" s="226">
        <f>+C16+C17+C18-C19-C20-C21</f>
        <v>3245093430</v>
      </c>
      <c r="D22" s="226">
        <f>+D16+D17+D18-D19-D20-D21</f>
        <v>29423701182</v>
      </c>
      <c r="E22" s="226">
        <f>+E16+E17+E18-E19-E20-E21</f>
        <v>841859863</v>
      </c>
      <c r="F22" s="226">
        <f>+F16+F17+F18-F19-F20-F21</f>
        <v>168294301</v>
      </c>
      <c r="G22" s="226">
        <f>SUM(B22:F22)</f>
        <v>37677052418</v>
      </c>
    </row>
    <row r="23" spans="1:7" ht="15">
      <c r="A23" s="224" t="s">
        <v>750</v>
      </c>
      <c r="B23" s="228"/>
      <c r="C23" s="228"/>
      <c r="D23" s="228"/>
      <c r="E23" s="228"/>
      <c r="F23" s="228"/>
      <c r="G23" s="228"/>
    </row>
    <row r="24" spans="1:7" ht="14.25">
      <c r="A24" s="225" t="s">
        <v>751</v>
      </c>
      <c r="B24" s="226">
        <v>12373705070</v>
      </c>
      <c r="C24" s="226">
        <v>2089974475</v>
      </c>
      <c r="D24" s="226">
        <v>43966650965</v>
      </c>
      <c r="E24" s="226">
        <v>961379651</v>
      </c>
      <c r="F24" s="226">
        <v>166233889</v>
      </c>
      <c r="G24" s="226">
        <f>SUM(B24:F24)</f>
        <v>59557944050</v>
      </c>
    </row>
    <row r="25" spans="1:8" ht="14.25">
      <c r="A25" s="225" t="s">
        <v>752</v>
      </c>
      <c r="B25" s="226">
        <f>+B14-B22</f>
        <v>13339511459</v>
      </c>
      <c r="C25" s="226">
        <f>+C14-C22</f>
        <v>1785884523</v>
      </c>
      <c r="D25" s="226">
        <f>+D14-D22</f>
        <v>40499954175</v>
      </c>
      <c r="E25" s="226">
        <f>+E14-E22</f>
        <v>818987683</v>
      </c>
      <c r="F25" s="226">
        <f>+F14-F22</f>
        <v>122260123</v>
      </c>
      <c r="G25" s="226">
        <f>SUM(B25:F25)</f>
        <v>56566597963</v>
      </c>
      <c r="H25" s="73"/>
    </row>
    <row r="26" spans="1:7" ht="14.25">
      <c r="A26" s="163"/>
      <c r="B26" s="164"/>
      <c r="C26" s="164"/>
      <c r="D26" s="164"/>
      <c r="E26" s="164"/>
      <c r="F26" s="164"/>
      <c r="G26" s="164"/>
    </row>
    <row r="27" spans="1:7" ht="15">
      <c r="A27" s="289" t="s">
        <v>2</v>
      </c>
      <c r="B27" s="289"/>
      <c r="C27" s="289"/>
      <c r="D27" s="289"/>
      <c r="E27" s="289"/>
      <c r="F27" s="289"/>
      <c r="G27" s="289"/>
    </row>
    <row r="28" spans="1:8" ht="15">
      <c r="A28" s="290" t="s">
        <v>3</v>
      </c>
      <c r="B28" s="290"/>
      <c r="C28" s="290"/>
      <c r="D28" s="290"/>
      <c r="E28" s="290"/>
      <c r="F28" s="290"/>
      <c r="G28" s="290"/>
      <c r="H28" s="73">
        <f>1020567403+1877562017</f>
        <v>2898129420</v>
      </c>
    </row>
    <row r="29" spans="1:7" ht="14.25">
      <c r="A29" s="118" t="s">
        <v>753</v>
      </c>
      <c r="B29" s="118"/>
      <c r="C29" s="118"/>
      <c r="D29" s="118"/>
      <c r="E29" s="118"/>
      <c r="F29" s="118"/>
      <c r="G29" s="118"/>
    </row>
    <row r="30" spans="1:7" ht="14.25">
      <c r="A30" s="118" t="s">
        <v>754</v>
      </c>
      <c r="B30" s="118"/>
      <c r="C30" s="118"/>
      <c r="D30" s="118"/>
      <c r="E30" s="118"/>
      <c r="F30" s="118"/>
      <c r="G30" s="118"/>
    </row>
    <row r="31" ht="14.25">
      <c r="A31" t="s">
        <v>755</v>
      </c>
    </row>
  </sheetData>
  <sheetProtection/>
  <mergeCells count="5">
    <mergeCell ref="A28:G28"/>
    <mergeCell ref="A2:G2"/>
    <mergeCell ref="A3:G3"/>
    <mergeCell ref="E4:G4"/>
    <mergeCell ref="A27:G27"/>
  </mergeCells>
  <printOptions/>
  <pageMargins left="0.75" right="0.28" top="0.69" bottom="0.75" header="0.5" footer="0.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8"/>
  <sheetViews>
    <sheetView zoomScalePageLayoutView="0" workbookViewId="0" topLeftCell="A10">
      <selection activeCell="E34" sqref="E34"/>
    </sheetView>
  </sheetViews>
  <sheetFormatPr defaultColWidth="8.796875" defaultRowHeight="14.25"/>
  <cols>
    <col min="1" max="1" width="29.8984375" style="0" customWidth="1"/>
    <col min="2" max="2" width="11.09765625" style="0" customWidth="1"/>
    <col min="3" max="3" width="10.59765625" style="0" customWidth="1"/>
    <col min="4" max="4" width="11.69921875" style="0" customWidth="1"/>
    <col min="5" max="5" width="10.5" style="0" customWidth="1"/>
    <col min="6" max="6" width="11.09765625" style="0" customWidth="1"/>
    <col min="7" max="7" width="11.19921875" style="0" customWidth="1"/>
    <col min="8" max="8" width="17.59765625" style="230" customWidth="1"/>
    <col min="9" max="9" width="15.3984375" style="51" customWidth="1"/>
    <col min="10" max="10" width="12.69921875" style="0" customWidth="1"/>
  </cols>
  <sheetData>
    <row r="2" spans="1:7" ht="20.25">
      <c r="A2" s="298" t="s">
        <v>4</v>
      </c>
      <c r="B2" s="298"/>
      <c r="C2" s="298"/>
      <c r="D2" s="298"/>
      <c r="E2" s="298"/>
      <c r="F2" s="298"/>
      <c r="G2" s="298"/>
    </row>
    <row r="3" spans="1:7" ht="15">
      <c r="A3" s="299" t="s">
        <v>706</v>
      </c>
      <c r="B3" s="299"/>
      <c r="C3" s="299"/>
      <c r="D3" s="299"/>
      <c r="E3" s="299"/>
      <c r="F3" s="299"/>
      <c r="G3" s="299"/>
    </row>
    <row r="4" spans="4:7" ht="15">
      <c r="D4" s="231"/>
      <c r="E4" s="231"/>
      <c r="F4" s="231"/>
      <c r="G4" s="231"/>
    </row>
    <row r="5" spans="5:7" ht="15">
      <c r="E5" s="231"/>
      <c r="F5" s="231"/>
      <c r="G5" s="231"/>
    </row>
    <row r="6" spans="1:7" ht="38.25">
      <c r="A6" s="232" t="s">
        <v>10</v>
      </c>
      <c r="B6" s="233" t="s">
        <v>543</v>
      </c>
      <c r="C6" s="233" t="s">
        <v>756</v>
      </c>
      <c r="D6" s="233" t="s">
        <v>569</v>
      </c>
      <c r="E6" s="233" t="s">
        <v>570</v>
      </c>
      <c r="F6" s="233" t="s">
        <v>757</v>
      </c>
      <c r="G6" s="233" t="s">
        <v>437</v>
      </c>
    </row>
    <row r="7" spans="1:7" ht="18.75" customHeight="1">
      <c r="A7" s="209"/>
      <c r="B7" s="209"/>
      <c r="C7" s="209"/>
      <c r="D7" s="209"/>
      <c r="E7" s="209"/>
      <c r="F7" s="209"/>
      <c r="G7" s="209"/>
    </row>
    <row r="8" spans="1:7" ht="18.75" customHeight="1">
      <c r="A8" s="167" t="s">
        <v>758</v>
      </c>
      <c r="B8" s="226">
        <v>38280000000</v>
      </c>
      <c r="C8" s="226">
        <v>6525862898</v>
      </c>
      <c r="D8" s="226">
        <v>11511994612</v>
      </c>
      <c r="E8" s="226">
        <v>2638258380</v>
      </c>
      <c r="F8" s="226">
        <v>10747151704</v>
      </c>
      <c r="G8" s="226">
        <f aca="true" t="shared" si="0" ref="G8:G26">SUM(B8:F8)</f>
        <v>69703267594</v>
      </c>
    </row>
    <row r="9" spans="1:7" ht="18.75" customHeight="1">
      <c r="A9" s="234" t="s">
        <v>759</v>
      </c>
      <c r="B9" s="226">
        <f>SUM(B10:B13)</f>
        <v>17400000000</v>
      </c>
      <c r="C9" s="226">
        <f>SUM(C10:C13)</f>
        <v>0</v>
      </c>
      <c r="D9" s="226">
        <f>SUM(D10:D13)</f>
        <v>2417720041</v>
      </c>
      <c r="E9" s="226">
        <f>SUM(E10:E13)</f>
        <v>527107503</v>
      </c>
      <c r="F9" s="226">
        <f>SUM(F10:F13)</f>
        <v>7958139780</v>
      </c>
      <c r="G9" s="226">
        <f t="shared" si="0"/>
        <v>28302967324</v>
      </c>
    </row>
    <row r="10" spans="1:7" ht="18.75" customHeight="1">
      <c r="A10" s="160" t="s">
        <v>760</v>
      </c>
      <c r="B10" s="227"/>
      <c r="C10" s="227"/>
      <c r="D10" s="227"/>
      <c r="E10" s="227"/>
      <c r="F10" s="227">
        <v>7958139780</v>
      </c>
      <c r="G10" s="227">
        <f t="shared" si="0"/>
        <v>7958139780</v>
      </c>
    </row>
    <row r="11" spans="1:7" ht="18.75" customHeight="1">
      <c r="A11" s="131" t="s">
        <v>761</v>
      </c>
      <c r="B11" s="227"/>
      <c r="C11" s="227"/>
      <c r="D11" s="227">
        <v>2417720041</v>
      </c>
      <c r="E11" s="227">
        <v>527107503</v>
      </c>
      <c r="F11" s="227"/>
      <c r="G11" s="227">
        <f t="shared" si="0"/>
        <v>2944827544</v>
      </c>
    </row>
    <row r="12" spans="1:7" ht="18.75" customHeight="1">
      <c r="A12" s="131" t="s">
        <v>762</v>
      </c>
      <c r="B12" s="227">
        <v>17400000000</v>
      </c>
      <c r="C12" s="227"/>
      <c r="D12" s="227"/>
      <c r="E12" s="227"/>
      <c r="F12" s="227"/>
      <c r="G12" s="227">
        <f t="shared" si="0"/>
        <v>17400000000</v>
      </c>
    </row>
    <row r="13" spans="1:7" ht="18.75" customHeight="1">
      <c r="A13" s="131" t="s">
        <v>743</v>
      </c>
      <c r="B13" s="227"/>
      <c r="C13" s="227"/>
      <c r="D13" s="227"/>
      <c r="E13" s="227"/>
      <c r="F13" s="227"/>
      <c r="G13" s="227">
        <f t="shared" si="0"/>
        <v>0</v>
      </c>
    </row>
    <row r="14" spans="1:7" ht="18.75" customHeight="1">
      <c r="A14" s="167" t="s">
        <v>763</v>
      </c>
      <c r="B14" s="226">
        <f>SUM(B15:B16)</f>
        <v>0</v>
      </c>
      <c r="C14" s="226">
        <f>SUM(C15:C16)</f>
        <v>501360438</v>
      </c>
      <c r="D14" s="226">
        <f>SUM(D15:D16)</f>
        <v>295799476</v>
      </c>
      <c r="E14" s="226">
        <f>SUM(E15:E16)</f>
        <v>67152025</v>
      </c>
      <c r="F14" s="226">
        <f>SUM(F15:F16)</f>
        <v>5610049388</v>
      </c>
      <c r="G14" s="226">
        <f t="shared" si="0"/>
        <v>6474361327</v>
      </c>
    </row>
    <row r="15" spans="1:7" ht="18.75" customHeight="1">
      <c r="A15" s="131" t="s">
        <v>764</v>
      </c>
      <c r="B15" s="227"/>
      <c r="C15" s="227"/>
      <c r="D15" s="227"/>
      <c r="E15" s="227"/>
      <c r="F15" s="227">
        <v>4626150052</v>
      </c>
      <c r="G15" s="226">
        <f t="shared" si="0"/>
        <v>4626150052</v>
      </c>
    </row>
    <row r="16" spans="1:7" ht="18.75" customHeight="1">
      <c r="A16" s="131" t="s">
        <v>746</v>
      </c>
      <c r="B16" s="227"/>
      <c r="C16" s="227">
        <v>501360438</v>
      </c>
      <c r="D16" s="227">
        <v>295799476</v>
      </c>
      <c r="E16" s="227">
        <v>67152025</v>
      </c>
      <c r="F16" s="227">
        <v>983899336</v>
      </c>
      <c r="G16" s="226">
        <f t="shared" si="0"/>
        <v>1848211275</v>
      </c>
    </row>
    <row r="17" spans="1:7" ht="18.75" customHeight="1">
      <c r="A17" s="167" t="s">
        <v>765</v>
      </c>
      <c r="B17" s="226">
        <f>+B8+B9-B14</f>
        <v>55680000000</v>
      </c>
      <c r="C17" s="226">
        <f>+C8+C9-C14</f>
        <v>6024502460</v>
      </c>
      <c r="D17" s="226">
        <f>+D8+D9-D14</f>
        <v>13633915177</v>
      </c>
      <c r="E17" s="226">
        <f>+E8+E9-E14</f>
        <v>3098213858</v>
      </c>
      <c r="F17" s="226">
        <f>+F8+F9-F14</f>
        <v>13095242096</v>
      </c>
      <c r="G17" s="226">
        <f t="shared" si="0"/>
        <v>91531873591</v>
      </c>
    </row>
    <row r="18" spans="1:9" ht="18.75" customHeight="1">
      <c r="A18" s="234" t="s">
        <v>766</v>
      </c>
      <c r="B18" s="226">
        <f>SUM(B19:B22)</f>
        <v>0</v>
      </c>
      <c r="C18" s="226">
        <f>SUM(C19:C22)</f>
        <v>0</v>
      </c>
      <c r="D18" s="226">
        <f>SUM(D19:D22)</f>
        <v>1379207124</v>
      </c>
      <c r="E18" s="226">
        <f>SUM(E19:E22)</f>
        <v>585853007</v>
      </c>
      <c r="F18" s="226">
        <f>SUM(F19:F22)</f>
        <v>-3011750331</v>
      </c>
      <c r="G18" s="226">
        <f t="shared" si="0"/>
        <v>-1046690200</v>
      </c>
      <c r="H18"/>
      <c r="I18"/>
    </row>
    <row r="19" spans="1:9" ht="18.75" customHeight="1">
      <c r="A19" s="160" t="s">
        <v>767</v>
      </c>
      <c r="B19" s="227"/>
      <c r="C19" s="227"/>
      <c r="D19" s="227"/>
      <c r="E19" s="227"/>
      <c r="F19" s="227">
        <v>-3011750331</v>
      </c>
      <c r="G19" s="227">
        <f t="shared" si="0"/>
        <v>-3011750331</v>
      </c>
      <c r="H19"/>
      <c r="I19"/>
    </row>
    <row r="20" spans="1:9" ht="18.75" customHeight="1">
      <c r="A20" s="131" t="s">
        <v>761</v>
      </c>
      <c r="B20" s="227"/>
      <c r="C20" s="227"/>
      <c r="D20" s="227">
        <v>1379207124</v>
      </c>
      <c r="E20" s="227">
        <v>585853007</v>
      </c>
      <c r="F20" s="227"/>
      <c r="G20" s="227">
        <f t="shared" si="0"/>
        <v>1965060131</v>
      </c>
      <c r="H20"/>
      <c r="I20"/>
    </row>
    <row r="21" spans="1:9" ht="18.75" customHeight="1">
      <c r="A21" s="131" t="s">
        <v>762</v>
      </c>
      <c r="B21" s="227">
        <v>0</v>
      </c>
      <c r="C21" s="227"/>
      <c r="D21" s="227"/>
      <c r="E21" s="227"/>
      <c r="F21" s="227"/>
      <c r="G21" s="227">
        <f t="shared" si="0"/>
        <v>0</v>
      </c>
      <c r="H21"/>
      <c r="I21"/>
    </row>
    <row r="22" spans="1:9" ht="18.75" customHeight="1">
      <c r="A22" s="131" t="s">
        <v>743</v>
      </c>
      <c r="B22" s="227"/>
      <c r="C22" s="227"/>
      <c r="D22" s="227"/>
      <c r="E22" s="227"/>
      <c r="F22" s="227"/>
      <c r="G22" s="227">
        <f t="shared" si="0"/>
        <v>0</v>
      </c>
      <c r="H22"/>
      <c r="I22"/>
    </row>
    <row r="23" spans="1:9" ht="18.75" customHeight="1">
      <c r="A23" s="167" t="s">
        <v>768</v>
      </c>
      <c r="B23" s="226">
        <f>SUM(B24:B25)</f>
        <v>0</v>
      </c>
      <c r="C23" s="226">
        <f>SUM(C24:C25)</f>
        <v>0</v>
      </c>
      <c r="D23" s="226">
        <f>SUM(D24:D25)</f>
        <v>0</v>
      </c>
      <c r="E23" s="226">
        <f>SUM(E24:E25)</f>
        <v>0</v>
      </c>
      <c r="F23" s="226">
        <f>SUM(F24:F25)</f>
        <v>12221382506</v>
      </c>
      <c r="G23" s="226">
        <f t="shared" si="0"/>
        <v>12221382506</v>
      </c>
      <c r="H23"/>
      <c r="I23"/>
    </row>
    <row r="24" spans="1:9" ht="18.75" customHeight="1">
      <c r="A24" s="131" t="s">
        <v>770</v>
      </c>
      <c r="B24" s="227"/>
      <c r="C24" s="227"/>
      <c r="D24" s="227"/>
      <c r="E24" s="227"/>
      <c r="F24" s="227">
        <v>11717060131</v>
      </c>
      <c r="G24" s="226">
        <f t="shared" si="0"/>
        <v>11717060131</v>
      </c>
      <c r="H24"/>
      <c r="I24"/>
    </row>
    <row r="25" spans="1:9" ht="18.75" customHeight="1">
      <c r="A25" s="131" t="s">
        <v>746</v>
      </c>
      <c r="B25" s="227"/>
      <c r="C25" s="227">
        <v>0</v>
      </c>
      <c r="D25" s="227"/>
      <c r="E25" s="227"/>
      <c r="F25" s="227">
        <v>504322375</v>
      </c>
      <c r="G25" s="226">
        <f t="shared" si="0"/>
        <v>504322375</v>
      </c>
      <c r="H25" s="73"/>
      <c r="I25"/>
    </row>
    <row r="26" spans="1:9" ht="15">
      <c r="A26" s="235" t="s">
        <v>769</v>
      </c>
      <c r="B26" s="236">
        <f>+B17+B18-B23</f>
        <v>55680000000</v>
      </c>
      <c r="C26" s="236">
        <f>+C17+C18-C23</f>
        <v>6024502460</v>
      </c>
      <c r="D26" s="236">
        <f>+D17+D18-D23</f>
        <v>15013122301</v>
      </c>
      <c r="E26" s="236">
        <f>+E17+E18-E23</f>
        <v>3684066865</v>
      </c>
      <c r="F26" s="236">
        <f>+F17+F18-F23</f>
        <v>-2137890741</v>
      </c>
      <c r="G26" s="236">
        <f t="shared" si="0"/>
        <v>78263800885</v>
      </c>
      <c r="H26" s="73">
        <f>-2137890741-F26</f>
        <v>0</v>
      </c>
      <c r="I26"/>
    </row>
    <row r="27" spans="1:9" ht="15">
      <c r="A27" s="229"/>
      <c r="B27" s="237"/>
      <c r="C27" s="237"/>
      <c r="D27" s="237"/>
      <c r="E27" s="237"/>
      <c r="F27" s="237"/>
      <c r="G27" s="237"/>
      <c r="H27" s="238"/>
      <c r="I27"/>
    </row>
    <row r="28" spans="1:9" ht="15">
      <c r="A28" s="229"/>
      <c r="B28" s="237"/>
      <c r="C28" s="237"/>
      <c r="D28" s="237"/>
      <c r="E28" s="237"/>
      <c r="F28" s="237"/>
      <c r="G28" s="237"/>
      <c r="H28" s="238"/>
      <c r="I28"/>
    </row>
  </sheetData>
  <sheetProtection/>
  <mergeCells count="2">
    <mergeCell ref="A2:G2"/>
    <mergeCell ref="A3:G3"/>
  </mergeCells>
  <printOptions/>
  <pageMargins left="0.64" right="0" top="0.52" bottom="0.31496062992125984" header="0.37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7">
      <selection activeCell="C18" sqref="C18"/>
    </sheetView>
  </sheetViews>
  <sheetFormatPr defaultColWidth="8.796875" defaultRowHeight="14.25"/>
  <cols>
    <col min="1" max="1" width="43.09765625" style="0" customWidth="1"/>
    <col min="2" max="2" width="12.3984375" style="0" customWidth="1"/>
    <col min="3" max="3" width="13.69921875" style="0" customWidth="1"/>
    <col min="4" max="4" width="11.59765625" style="0" customWidth="1"/>
    <col min="5" max="5" width="13.3984375" style="0" customWidth="1"/>
    <col min="6" max="6" width="13.59765625" style="0" customWidth="1"/>
  </cols>
  <sheetData>
    <row r="1" spans="1:5" ht="14.25">
      <c r="A1" s="81"/>
      <c r="B1" s="214"/>
      <c r="C1" s="214"/>
      <c r="D1" s="214"/>
      <c r="E1" s="214"/>
    </row>
    <row r="2" spans="1:5" ht="14.25">
      <c r="A2" s="81"/>
      <c r="B2" s="214"/>
      <c r="C2" s="214"/>
      <c r="D2" s="214"/>
      <c r="E2" s="214"/>
    </row>
    <row r="3" spans="1:5" ht="20.25">
      <c r="A3" s="262" t="s">
        <v>771</v>
      </c>
      <c r="B3" s="262"/>
      <c r="C3" s="262"/>
      <c r="D3" s="262"/>
      <c r="E3" s="262"/>
    </row>
    <row r="4" spans="1:5" ht="18">
      <c r="A4" s="266" t="s">
        <v>706</v>
      </c>
      <c r="B4" s="266"/>
      <c r="C4" s="266"/>
      <c r="D4" s="266"/>
      <c r="E4" s="266"/>
    </row>
    <row r="6" spans="1:5" ht="15">
      <c r="A6" s="295" t="s">
        <v>712</v>
      </c>
      <c r="B6" s="297" t="s">
        <v>728</v>
      </c>
      <c r="C6" s="297"/>
      <c r="D6" s="297" t="s">
        <v>431</v>
      </c>
      <c r="E6" s="297"/>
    </row>
    <row r="7" spans="1:5" ht="15">
      <c r="A7" s="296"/>
      <c r="B7" s="208" t="s">
        <v>772</v>
      </c>
      <c r="C7" s="208" t="s">
        <v>714</v>
      </c>
      <c r="D7" s="208" t="s">
        <v>772</v>
      </c>
      <c r="E7" s="208" t="s">
        <v>714</v>
      </c>
    </row>
    <row r="8" spans="1:5" ht="14.25">
      <c r="A8" s="215"/>
      <c r="B8" s="216"/>
      <c r="C8" s="216"/>
      <c r="D8" s="216"/>
      <c r="E8" s="216"/>
    </row>
    <row r="9" spans="1:5" ht="15">
      <c r="A9" s="217" t="s">
        <v>773</v>
      </c>
      <c r="B9" s="219"/>
      <c r="C9" s="219"/>
      <c r="D9" s="219"/>
      <c r="E9" s="219"/>
    </row>
    <row r="10" spans="1:5" ht="14.25">
      <c r="A10" s="166" t="s">
        <v>774</v>
      </c>
      <c r="B10" s="219"/>
      <c r="C10" s="219"/>
      <c r="D10" s="219"/>
      <c r="E10" s="219"/>
    </row>
    <row r="11" spans="1:5" ht="14.25">
      <c r="A11" s="166" t="s">
        <v>775</v>
      </c>
      <c r="B11" s="219"/>
      <c r="C11" s="219"/>
      <c r="D11" s="219"/>
      <c r="E11" s="219"/>
    </row>
    <row r="12" spans="1:5" ht="14.25">
      <c r="A12" s="220" t="s">
        <v>776</v>
      </c>
      <c r="B12" s="219"/>
      <c r="C12" s="219"/>
      <c r="D12" s="219"/>
      <c r="E12" s="219"/>
    </row>
    <row r="13" spans="1:5" ht="14.25">
      <c r="A13" s="220" t="s">
        <v>777</v>
      </c>
      <c r="B13" s="219"/>
      <c r="C13" s="219"/>
      <c r="D13" s="219"/>
      <c r="E13" s="219"/>
    </row>
    <row r="14" spans="1:5" ht="14.25">
      <c r="A14" s="220"/>
      <c r="B14" s="219"/>
      <c r="C14" s="219"/>
      <c r="D14" s="219"/>
      <c r="E14" s="219"/>
    </row>
    <row r="15" spans="1:5" ht="15">
      <c r="A15" s="217" t="s">
        <v>778</v>
      </c>
      <c r="B15" s="219"/>
      <c r="C15" s="218">
        <f>SUM(C16:C20)</f>
        <v>4370234396</v>
      </c>
      <c r="D15" s="219"/>
      <c r="E15" s="218">
        <f>SUM(E16:E20)</f>
        <v>4362582924</v>
      </c>
    </row>
    <row r="16" spans="1:5" ht="30">
      <c r="A16" s="239" t="s">
        <v>779</v>
      </c>
      <c r="B16" s="219">
        <v>310000</v>
      </c>
      <c r="C16" s="219">
        <v>4657000000</v>
      </c>
      <c r="D16" s="219">
        <v>310000</v>
      </c>
      <c r="E16" s="219">
        <v>4657000000</v>
      </c>
    </row>
    <row r="17" spans="1:5" ht="14.25">
      <c r="A17" s="166" t="s">
        <v>774</v>
      </c>
      <c r="B17" s="219"/>
      <c r="C17" s="219"/>
      <c r="D17" s="219"/>
      <c r="E17" s="219"/>
    </row>
    <row r="18" spans="1:5" ht="14.25">
      <c r="A18" s="166" t="s">
        <v>780</v>
      </c>
      <c r="B18" s="219"/>
      <c r="C18" s="219"/>
      <c r="D18" s="219"/>
      <c r="E18" s="219"/>
    </row>
    <row r="19" spans="1:5" ht="14.25">
      <c r="A19" s="220" t="s">
        <v>776</v>
      </c>
      <c r="B19" s="219"/>
      <c r="C19" s="219"/>
      <c r="D19" s="219"/>
      <c r="E19" s="219"/>
    </row>
    <row r="20" spans="1:6" ht="14.25">
      <c r="A20" s="220" t="s">
        <v>781</v>
      </c>
      <c r="B20" s="219"/>
      <c r="C20" s="219">
        <v>-286765604</v>
      </c>
      <c r="D20" s="219"/>
      <c r="E20" s="219">
        <v>-294417076</v>
      </c>
      <c r="F20" s="73"/>
    </row>
    <row r="21" spans="1:5" ht="15">
      <c r="A21" s="220"/>
      <c r="B21" s="219"/>
      <c r="C21" s="218"/>
      <c r="D21" s="219"/>
      <c r="E21" s="218"/>
    </row>
    <row r="22" spans="1:5" ht="15">
      <c r="A22" s="217" t="s">
        <v>782</v>
      </c>
      <c r="B22" s="219"/>
      <c r="C22" s="218">
        <f>SUM(C23:C26)</f>
        <v>1000000000</v>
      </c>
      <c r="D22" s="219"/>
      <c r="E22" s="218">
        <f>SUM(E23:E26)</f>
        <v>900000000</v>
      </c>
    </row>
    <row r="23" spans="1:5" ht="14.25">
      <c r="A23" s="240" t="s">
        <v>783</v>
      </c>
      <c r="B23" s="219"/>
      <c r="C23" s="219"/>
      <c r="D23" s="219"/>
      <c r="E23" s="219"/>
    </row>
    <row r="24" spans="1:5" ht="14.25">
      <c r="A24" s="240" t="s">
        <v>784</v>
      </c>
      <c r="B24" s="219"/>
      <c r="C24" s="219"/>
      <c r="D24" s="219"/>
      <c r="E24" s="219"/>
    </row>
    <row r="25" spans="1:5" ht="14.25">
      <c r="A25" s="240" t="s">
        <v>785</v>
      </c>
      <c r="B25" s="219"/>
      <c r="C25" s="219"/>
      <c r="D25" s="219"/>
      <c r="E25" s="219"/>
    </row>
    <row r="26" spans="1:5" ht="14.25">
      <c r="A26" s="240" t="s">
        <v>786</v>
      </c>
      <c r="B26" s="219"/>
      <c r="C26" s="219">
        <v>1000000000</v>
      </c>
      <c r="D26" s="219"/>
      <c r="E26" s="219">
        <v>900000000</v>
      </c>
    </row>
    <row r="27" spans="1:5" ht="14.25">
      <c r="A27" s="166" t="s">
        <v>774</v>
      </c>
      <c r="B27" s="219"/>
      <c r="C27" s="219"/>
      <c r="D27" s="219"/>
      <c r="E27" s="219"/>
    </row>
    <row r="28" spans="1:5" ht="14.25">
      <c r="A28" s="166" t="s">
        <v>787</v>
      </c>
      <c r="B28" s="219"/>
      <c r="C28" s="219"/>
      <c r="D28" s="219"/>
      <c r="E28" s="219"/>
    </row>
    <row r="29" spans="1:5" ht="14.25">
      <c r="A29" s="220" t="s">
        <v>776</v>
      </c>
      <c r="B29" s="219"/>
      <c r="C29" s="219"/>
      <c r="D29" s="219"/>
      <c r="E29" s="219"/>
    </row>
    <row r="30" spans="1:5" ht="14.25">
      <c r="A30" s="220" t="s">
        <v>727</v>
      </c>
      <c r="B30" s="219"/>
      <c r="C30" s="219"/>
      <c r="D30" s="219"/>
      <c r="E30" s="219"/>
    </row>
    <row r="31" spans="1:5" ht="14.25">
      <c r="A31" s="166"/>
      <c r="B31" s="219"/>
      <c r="C31" s="219"/>
      <c r="D31" s="219"/>
      <c r="E31" s="219"/>
    </row>
    <row r="32" spans="1:5" ht="14.25">
      <c r="A32" s="221"/>
      <c r="B32" s="222"/>
      <c r="C32" s="222"/>
      <c r="D32" s="222"/>
      <c r="E32" s="222"/>
    </row>
    <row r="36" spans="1:5" ht="20.25">
      <c r="A36" s="262" t="s">
        <v>771</v>
      </c>
      <c r="B36" s="262"/>
      <c r="C36" s="262"/>
      <c r="D36" s="262"/>
      <c r="E36" s="262"/>
    </row>
    <row r="37" spans="1:5" ht="18">
      <c r="A37" s="266" t="s">
        <v>343</v>
      </c>
      <c r="B37" s="266"/>
      <c r="C37" s="266"/>
      <c r="D37" s="266"/>
      <c r="E37" s="266"/>
    </row>
    <row r="39" spans="1:5" ht="15">
      <c r="A39" s="295" t="s">
        <v>712</v>
      </c>
      <c r="B39" s="297" t="s">
        <v>731</v>
      </c>
      <c r="C39" s="297"/>
      <c r="D39" s="297" t="s">
        <v>431</v>
      </c>
      <c r="E39" s="297"/>
    </row>
    <row r="40" spans="1:5" ht="15">
      <c r="A40" s="296"/>
      <c r="B40" s="208" t="s">
        <v>772</v>
      </c>
      <c r="C40" s="208" t="s">
        <v>714</v>
      </c>
      <c r="D40" s="208" t="s">
        <v>772</v>
      </c>
      <c r="E40" s="208" t="s">
        <v>714</v>
      </c>
    </row>
    <row r="41" spans="1:5" ht="14.25">
      <c r="A41" s="215"/>
      <c r="B41" s="216"/>
      <c r="C41" s="216"/>
      <c r="D41" s="216"/>
      <c r="E41" s="216"/>
    </row>
    <row r="42" spans="1:5" ht="15">
      <c r="A42" s="217" t="s">
        <v>773</v>
      </c>
      <c r="B42" s="219"/>
      <c r="C42" s="219"/>
      <c r="D42" s="219"/>
      <c r="E42" s="219"/>
    </row>
    <row r="43" spans="1:5" ht="14.25">
      <c r="A43" s="166" t="s">
        <v>774</v>
      </c>
      <c r="B43" s="219"/>
      <c r="C43" s="219"/>
      <c r="D43" s="219"/>
      <c r="E43" s="219"/>
    </row>
    <row r="44" spans="1:5" ht="14.25">
      <c r="A44" s="166" t="s">
        <v>775</v>
      </c>
      <c r="B44" s="219"/>
      <c r="C44" s="219"/>
      <c r="D44" s="219"/>
      <c r="E44" s="219"/>
    </row>
    <row r="45" spans="1:5" ht="14.25">
      <c r="A45" s="220" t="s">
        <v>776</v>
      </c>
      <c r="B45" s="219"/>
      <c r="C45" s="219"/>
      <c r="D45" s="219"/>
      <c r="E45" s="219"/>
    </row>
    <row r="46" spans="1:5" ht="14.25">
      <c r="A46" s="220" t="s">
        <v>777</v>
      </c>
      <c r="B46" s="219"/>
      <c r="C46" s="219"/>
      <c r="D46" s="219"/>
      <c r="E46" s="219"/>
    </row>
    <row r="47" spans="1:5" ht="15">
      <c r="A47" s="217" t="s">
        <v>778</v>
      </c>
      <c r="B47" s="219"/>
      <c r="C47" s="218">
        <f>SUM(C48:C52)</f>
        <v>4362582924</v>
      </c>
      <c r="D47" s="219"/>
      <c r="E47" s="218">
        <f>SUM(E48:E52)</f>
        <v>5786381556</v>
      </c>
    </row>
    <row r="48" spans="1:5" ht="30">
      <c r="A48" s="239" t="s">
        <v>779</v>
      </c>
      <c r="B48" s="219">
        <v>310000</v>
      </c>
      <c r="C48" s="219">
        <v>4657000000</v>
      </c>
      <c r="D48" s="219">
        <v>310000</v>
      </c>
      <c r="E48" s="219">
        <v>4657000000</v>
      </c>
    </row>
    <row r="49" spans="1:5" ht="14.25">
      <c r="A49" s="166" t="s">
        <v>774</v>
      </c>
      <c r="B49" s="219"/>
      <c r="C49" s="219"/>
      <c r="D49" s="219"/>
      <c r="E49" s="219"/>
    </row>
    <row r="50" spans="1:5" ht="14.25">
      <c r="A50" s="166" t="s">
        <v>780</v>
      </c>
      <c r="B50" s="219"/>
      <c r="C50" s="219"/>
      <c r="D50" s="219"/>
      <c r="E50" s="219"/>
    </row>
    <row r="51" spans="1:5" ht="14.25">
      <c r="A51" s="220" t="s">
        <v>776</v>
      </c>
      <c r="B51" s="219"/>
      <c r="C51" s="219"/>
      <c r="D51" s="219"/>
      <c r="E51" s="219"/>
    </row>
    <row r="52" spans="1:5" ht="14.25">
      <c r="A52" s="220" t="s">
        <v>788</v>
      </c>
      <c r="B52" s="219"/>
      <c r="C52" s="219">
        <v>-294417076</v>
      </c>
      <c r="D52" s="219"/>
      <c r="E52" s="219">
        <v>1129381556</v>
      </c>
    </row>
    <row r="53" spans="1:5" ht="14.25">
      <c r="A53" s="220"/>
      <c r="B53" s="219"/>
      <c r="C53" s="219"/>
      <c r="D53" s="219"/>
      <c r="E53" s="219"/>
    </row>
    <row r="54" spans="1:5" ht="15">
      <c r="A54" s="217" t="s">
        <v>782</v>
      </c>
      <c r="B54" s="219"/>
      <c r="C54" s="218">
        <f>SUM(C58)</f>
        <v>900000000</v>
      </c>
      <c r="D54" s="219"/>
      <c r="E54" s="218">
        <f>SUM(E58)</f>
        <v>600000000</v>
      </c>
    </row>
    <row r="55" spans="1:5" ht="14.25">
      <c r="A55" s="240" t="s">
        <v>783</v>
      </c>
      <c r="B55" s="219"/>
      <c r="C55" s="219"/>
      <c r="D55" s="219"/>
      <c r="E55" s="219"/>
    </row>
    <row r="56" spans="1:5" ht="14.25">
      <c r="A56" s="240" t="s">
        <v>784</v>
      </c>
      <c r="B56" s="219"/>
      <c r="C56" s="219"/>
      <c r="D56" s="219"/>
      <c r="E56" s="219"/>
    </row>
    <row r="57" spans="1:5" ht="14.25">
      <c r="A57" s="240" t="s">
        <v>785</v>
      </c>
      <c r="B57" s="219"/>
      <c r="C57" s="219"/>
      <c r="D57" s="219"/>
      <c r="E57" s="219"/>
    </row>
    <row r="58" spans="1:5" ht="14.25">
      <c r="A58" s="240" t="s">
        <v>786</v>
      </c>
      <c r="B58" s="219"/>
      <c r="C58" s="219">
        <v>900000000</v>
      </c>
      <c r="D58" s="219"/>
      <c r="E58" s="219">
        <v>600000000</v>
      </c>
    </row>
    <row r="59" spans="1:5" ht="14.25">
      <c r="A59" s="166" t="s">
        <v>774</v>
      </c>
      <c r="B59" s="219"/>
      <c r="C59" s="219"/>
      <c r="D59" s="219"/>
      <c r="E59" s="219"/>
    </row>
    <row r="60" spans="1:5" ht="14.25">
      <c r="A60" s="166" t="s">
        <v>787</v>
      </c>
      <c r="B60" s="219"/>
      <c r="C60" s="219"/>
      <c r="D60" s="219"/>
      <c r="E60" s="219"/>
    </row>
    <row r="61" spans="1:5" ht="14.25">
      <c r="A61" s="220" t="s">
        <v>776</v>
      </c>
      <c r="B61" s="219"/>
      <c r="C61" s="219"/>
      <c r="D61" s="219"/>
      <c r="E61" s="219"/>
    </row>
    <row r="62" spans="1:5" ht="14.25">
      <c r="A62" s="220" t="s">
        <v>727</v>
      </c>
      <c r="B62" s="219"/>
      <c r="C62" s="219"/>
      <c r="D62" s="219"/>
      <c r="E62" s="219"/>
    </row>
    <row r="63" spans="1:5" ht="14.25">
      <c r="A63" s="166"/>
      <c r="B63" s="219"/>
      <c r="C63" s="219"/>
      <c r="D63" s="219"/>
      <c r="E63" s="219"/>
    </row>
    <row r="64" spans="1:5" ht="14.25">
      <c r="A64" s="221"/>
      <c r="B64" s="222"/>
      <c r="C64" s="222"/>
      <c r="D64" s="222"/>
      <c r="E64" s="222"/>
    </row>
  </sheetData>
  <sheetProtection/>
  <mergeCells count="10">
    <mergeCell ref="A3:E3"/>
    <mergeCell ref="A36:E36"/>
    <mergeCell ref="A37:E37"/>
    <mergeCell ref="A39:A40"/>
    <mergeCell ref="B39:C39"/>
    <mergeCell ref="D39:E39"/>
    <mergeCell ref="A4:E4"/>
    <mergeCell ref="A6:A7"/>
    <mergeCell ref="B6:C6"/>
    <mergeCell ref="D6:E6"/>
  </mergeCells>
  <printOptions/>
  <pageMargins left="0.67" right="0.25" top="0.64" bottom="1" header="0.37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minhnt</cp:lastModifiedBy>
  <dcterms:created xsi:type="dcterms:W3CDTF">2012-10-23T07:57:32Z</dcterms:created>
  <dcterms:modified xsi:type="dcterms:W3CDTF">2012-11-05T07:08:24Z</dcterms:modified>
  <cp:category/>
  <cp:version/>
  <cp:contentType/>
  <cp:contentStatus/>
</cp:coreProperties>
</file>